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离岗" sheetId="12" r:id="rId1"/>
    <sheet name="在岗" sheetId="10" r:id="rId2"/>
    <sheet name="保险补助" sheetId="11" r:id="rId3"/>
    <sheet name="执业（助理）医师补助" sheetId="15" r:id="rId4"/>
  </sheets>
  <definedNames>
    <definedName name="_xlnm._FilterDatabase" localSheetId="0" hidden="1">离岗!$A$6:$W$168</definedName>
    <definedName name="_xlnm._FilterDatabase" localSheetId="1" hidden="1">在岗!$A$6:$W$36</definedName>
    <definedName name="_xlnm.Print_Area" localSheetId="0">离岗!$A$1:$P$168</definedName>
    <definedName name="_xlnm.Print_Area" localSheetId="1">在岗!$A$1:$P$49</definedName>
  </definedNames>
  <calcPr calcId="144525"/>
</workbook>
</file>

<file path=xl/sharedStrings.xml><?xml version="1.0" encoding="utf-8"?>
<sst xmlns="http://schemas.openxmlformats.org/spreadsheetml/2006/main" count="1479" uniqueCount="877">
  <si>
    <t>附件1</t>
  </si>
  <si>
    <t>2025年度三元区离岗乡村医生养老生活补助拟发放人员公示情况表</t>
  </si>
  <si>
    <t>序
号</t>
  </si>
  <si>
    <t>年龄段</t>
  </si>
  <si>
    <t>乡镇/街道</t>
  </si>
  <si>
    <t>村卫生所名称</t>
  </si>
  <si>
    <t>姓名</t>
  </si>
  <si>
    <t>性
别</t>
  </si>
  <si>
    <t>身份证号码</t>
  </si>
  <si>
    <t>从事乡村医生工作情况</t>
  </si>
  <si>
    <t>补助标准（依据元政文〔2022〕62号规定执行）</t>
  </si>
  <si>
    <t>补助金额</t>
  </si>
  <si>
    <t>备注</t>
  </si>
  <si>
    <t>养老生活补助</t>
  </si>
  <si>
    <t>年龄≥70周</t>
  </si>
  <si>
    <t>年龄60-69周</t>
  </si>
  <si>
    <t>工作起止时间
（此项填报格式：xxxx年xx月-xxxx年xx月）</t>
  </si>
  <si>
    <t>累计从业年限（几年几个月）</t>
  </si>
  <si>
    <t>每月按每服务满一年给予当年农村居民最低生活保障标准4%发放
（元/月）</t>
  </si>
  <si>
    <t>每月按每服务满一年给予当年农村居民最低生活保障标准2%发放
（元/月）</t>
  </si>
  <si>
    <t>养老生活补助（元）</t>
  </si>
  <si>
    <t>合计
(元/年)</t>
  </si>
  <si>
    <t>≥70周岁</t>
  </si>
  <si>
    <t>列东街道</t>
  </si>
  <si>
    <t>列东村卫生所</t>
  </si>
  <si>
    <t>魏*莲</t>
  </si>
  <si>
    <t>女</t>
  </si>
  <si>
    <t>350402********0025</t>
  </si>
  <si>
    <t>1983年12月-2003年12月</t>
  </si>
  <si>
    <t>20年1个月</t>
  </si>
  <si>
    <t>魏*珍</t>
  </si>
  <si>
    <t>1979年12月-2004年12月</t>
  </si>
  <si>
    <t>25年1个月</t>
  </si>
  <si>
    <t>列西街道</t>
  </si>
  <si>
    <t>列西村卫生所</t>
  </si>
  <si>
    <t>雷*姬</t>
  </si>
  <si>
    <t>350402********2044</t>
  </si>
  <si>
    <t>1972年2月-2015年12月</t>
  </si>
  <si>
    <t>43年11个月</t>
  </si>
  <si>
    <t>林*兰</t>
  </si>
  <si>
    <t>350402********2026</t>
  </si>
  <si>
    <t>1970年2月-1998年9月</t>
  </si>
  <si>
    <t>28年8个月</t>
  </si>
  <si>
    <t>徐碧街道</t>
  </si>
  <si>
    <t>后洋村卫生所</t>
  </si>
  <si>
    <t>黄*水</t>
  </si>
  <si>
    <t>男</t>
  </si>
  <si>
    <t>350402********4013</t>
  </si>
  <si>
    <t>1976年1月-2004年5月</t>
  </si>
  <si>
    <t>28年5个月</t>
  </si>
  <si>
    <t>洋山村卫生所</t>
  </si>
  <si>
    <t>林*南</t>
  </si>
  <si>
    <t>350402********4027</t>
  </si>
  <si>
    <t>1975年6月-2004年3月</t>
  </si>
  <si>
    <t>28年10个月</t>
  </si>
  <si>
    <t>碧口村卫生所</t>
  </si>
  <si>
    <t>庄*姬</t>
  </si>
  <si>
    <t>350402********4025</t>
  </si>
  <si>
    <t>1976年6月-1993年9月</t>
  </si>
  <si>
    <t>17年4个月</t>
  </si>
  <si>
    <t>廖源村卫生所</t>
  </si>
  <si>
    <t>肖*森</t>
  </si>
  <si>
    <t>350402********4039</t>
  </si>
  <si>
    <t>1972年10月-1992年12月</t>
  </si>
  <si>
    <t>20年3个月</t>
  </si>
  <si>
    <t>陈大镇</t>
  </si>
  <si>
    <t>陈墩村卫生所</t>
  </si>
  <si>
    <t>罗*喜</t>
  </si>
  <si>
    <t>350402********5010</t>
  </si>
  <si>
    <t>1975年3月-1987年2月</t>
  </si>
  <si>
    <t>12年</t>
  </si>
  <si>
    <t>范*娣</t>
  </si>
  <si>
    <t>350402********5022</t>
  </si>
  <si>
    <t>1979年11月-1989年12月</t>
  </si>
  <si>
    <t>10年2个月</t>
  </si>
  <si>
    <t>大源村卫生所</t>
  </si>
  <si>
    <t>邱*英</t>
  </si>
  <si>
    <t>350402********5065</t>
  </si>
  <si>
    <t>1971年2月-1996年2月</t>
  </si>
  <si>
    <t>棕南村卫生所</t>
  </si>
  <si>
    <t>陈*娣</t>
  </si>
  <si>
    <t>350402********5020</t>
  </si>
  <si>
    <t>1975年3月-1996年2月</t>
  </si>
  <si>
    <t>21年</t>
  </si>
  <si>
    <t>砂蕉村卫生所</t>
  </si>
  <si>
    <t>陈*针</t>
  </si>
  <si>
    <t>350402********5026</t>
  </si>
  <si>
    <t>1975年9月-1997年12月</t>
  </si>
  <si>
    <t>22年4个月</t>
  </si>
  <si>
    <t>陈*华</t>
  </si>
  <si>
    <t>1975年9月-1995年2月</t>
  </si>
  <si>
    <t>19年6个月</t>
  </si>
  <si>
    <t>台溪村卫生所</t>
  </si>
  <si>
    <t>吴*珠</t>
  </si>
  <si>
    <t>350402********5047</t>
  </si>
  <si>
    <t>1975年9月-1996年2月</t>
  </si>
  <si>
    <t>20年6个月</t>
  </si>
  <si>
    <t>肖*娇</t>
  </si>
  <si>
    <t>1970年6月-2016年12月</t>
  </si>
  <si>
    <t>46年7个月</t>
  </si>
  <si>
    <t>碧溪村卫生所</t>
  </si>
  <si>
    <t>魏*凤</t>
  </si>
  <si>
    <t>350402********0024</t>
  </si>
  <si>
    <t>1972年3月-1996年2月</t>
  </si>
  <si>
    <t>24年</t>
  </si>
  <si>
    <t>林*杰</t>
  </si>
  <si>
    <t>350402********5014</t>
  </si>
  <si>
    <t>1971年3月-2013年2月</t>
  </si>
  <si>
    <t>42年</t>
  </si>
  <si>
    <t>长溪村卫生所</t>
  </si>
  <si>
    <t>杨*姬</t>
  </si>
  <si>
    <t>1975年9月-1996年1月</t>
  </si>
  <si>
    <t>20年5个月</t>
  </si>
  <si>
    <t>苏*升</t>
  </si>
  <si>
    <t>350402********5038</t>
  </si>
  <si>
    <t>1969年3月-1986年2月</t>
  </si>
  <si>
    <t>17年</t>
  </si>
  <si>
    <t>2025.5.23去世</t>
  </si>
  <si>
    <t>渔溪村卫生所</t>
  </si>
  <si>
    <t>苏*开</t>
  </si>
  <si>
    <t>350402********5037</t>
  </si>
  <si>
    <t>1955年5月-2003年2月</t>
  </si>
  <si>
    <t>47年10个月</t>
  </si>
  <si>
    <t>2025.7.23去世</t>
  </si>
  <si>
    <t>邱*金</t>
  </si>
  <si>
    <t>350402********5027</t>
  </si>
  <si>
    <t>1976年3月-1989年2月</t>
  </si>
  <si>
    <t>13年</t>
  </si>
  <si>
    <t>廖*妹</t>
  </si>
  <si>
    <t>350402********5024</t>
  </si>
  <si>
    <t>阙*金</t>
  </si>
  <si>
    <t>1976年3月-1990年1月</t>
  </si>
  <si>
    <t>13年11个月</t>
  </si>
  <si>
    <t>陈*荣</t>
  </si>
  <si>
    <t>350402********5011</t>
  </si>
  <si>
    <t>1973年7月-2016年12月</t>
  </si>
  <si>
    <t>43年6个月</t>
  </si>
  <si>
    <t>吴*玉</t>
  </si>
  <si>
    <t>350402********5042</t>
  </si>
  <si>
    <t>王*英</t>
  </si>
  <si>
    <t>350402********5025</t>
  </si>
  <si>
    <t>1980年3月-1993年2月</t>
  </si>
  <si>
    <t>叶*森</t>
  </si>
  <si>
    <t>350402********501x</t>
  </si>
  <si>
    <t>1970年3月-2016年12月</t>
  </si>
  <si>
    <t>46年10个月</t>
  </si>
  <si>
    <t>刘*娣</t>
  </si>
  <si>
    <t xml:space="preserve">女 </t>
  </si>
  <si>
    <t>1979年1月-1996年2月</t>
  </si>
  <si>
    <t>17年2个月</t>
  </si>
  <si>
    <t>颜*华</t>
  </si>
  <si>
    <t>350402********5023</t>
  </si>
  <si>
    <t>李*安</t>
  </si>
  <si>
    <t>350402********4019</t>
  </si>
  <si>
    <t>1969年11月-2002年12月
2006年1月-2016年12月</t>
  </si>
  <si>
    <t>44年2个月</t>
  </si>
  <si>
    <t>1972年3月-2016年12月</t>
  </si>
  <si>
    <t>44年10个月</t>
  </si>
  <si>
    <t>洋溪镇</t>
  </si>
  <si>
    <t>孝坑村卫生所</t>
  </si>
  <si>
    <t>邓*炳</t>
  </si>
  <si>
    <t>350402********6012</t>
  </si>
  <si>
    <t>1969年8月-1979年9月</t>
  </si>
  <si>
    <t>冯*绥</t>
  </si>
  <si>
    <t>350402********6039</t>
  </si>
  <si>
    <t>李*珠</t>
  </si>
  <si>
    <t>350402********6025</t>
  </si>
  <si>
    <t>冯*娣</t>
  </si>
  <si>
    <t>1972年5月-2013年1月</t>
  </si>
  <si>
    <t>40年9个月</t>
  </si>
  <si>
    <t>下坑村卫生所</t>
  </si>
  <si>
    <t>余*芳</t>
  </si>
  <si>
    <t>350402********6016</t>
  </si>
  <si>
    <t>1964年10月-1980年12月</t>
  </si>
  <si>
    <t>16年3个月</t>
  </si>
  <si>
    <t>上街村卫生所</t>
  </si>
  <si>
    <t>范*珠</t>
  </si>
  <si>
    <t>350402********6020</t>
  </si>
  <si>
    <t>1970年6月-1991年12月</t>
  </si>
  <si>
    <t>21年7个月</t>
  </si>
  <si>
    <t>新街村卫生所</t>
  </si>
  <si>
    <t>林*泉</t>
  </si>
  <si>
    <t>1969年1月-1982年12月</t>
  </si>
  <si>
    <t>14年</t>
  </si>
  <si>
    <t>邓*云</t>
  </si>
  <si>
    <t>350402********6010</t>
  </si>
  <si>
    <t>1967年6月-1980年10月</t>
  </si>
  <si>
    <t>13年5个月</t>
  </si>
  <si>
    <t>饱饭坑村卫生所</t>
  </si>
  <si>
    <t>范*英</t>
  </si>
  <si>
    <t>350402********602X</t>
  </si>
  <si>
    <t>1964年10月-2002年8月</t>
  </si>
  <si>
    <t>37年11个月</t>
  </si>
  <si>
    <t>连茂村卫生所</t>
  </si>
  <si>
    <t>连*其</t>
  </si>
  <si>
    <t>1964年1月-1986年6月</t>
  </si>
  <si>
    <t>22年6个月</t>
  </si>
  <si>
    <t>黄*极</t>
  </si>
  <si>
    <t>350402********6011</t>
  </si>
  <si>
    <t>1972年1月-1984年1月</t>
  </si>
  <si>
    <t>12年1个月</t>
  </si>
  <si>
    <t>张*金</t>
  </si>
  <si>
    <t>350402********6026</t>
  </si>
  <si>
    <t>1970年6月-1986年6月</t>
  </si>
  <si>
    <t>16年1个月</t>
  </si>
  <si>
    <t>邓*辉</t>
  </si>
  <si>
    <t>1964年1月-1982年2月</t>
  </si>
  <si>
    <t>18年2个月</t>
  </si>
  <si>
    <t>岩兜村卫生所</t>
  </si>
  <si>
    <t>李*英</t>
  </si>
  <si>
    <t>350402********6028</t>
  </si>
  <si>
    <t>1970年6月-1993年7月</t>
  </si>
  <si>
    <t>23年2个月</t>
  </si>
  <si>
    <t>黄*娣</t>
  </si>
  <si>
    <t>1977年7月-1990年12月</t>
  </si>
  <si>
    <t>13年6个月</t>
  </si>
  <si>
    <t>邓*恒</t>
  </si>
  <si>
    <t>1964年6月-1980年12月</t>
  </si>
  <si>
    <t>15年7个月</t>
  </si>
  <si>
    <t>余*樨</t>
  </si>
  <si>
    <t>2025年2月25日去世</t>
  </si>
  <si>
    <t>陈*锋</t>
  </si>
  <si>
    <t>350402********6033</t>
  </si>
  <si>
    <t>1971年2月-1982年2月</t>
  </si>
  <si>
    <t>11年1个月</t>
  </si>
  <si>
    <t>李*权</t>
  </si>
  <si>
    <t>350402********6013</t>
  </si>
  <si>
    <t>1966年1月-1982年8月</t>
  </si>
  <si>
    <t>16年8个月</t>
  </si>
  <si>
    <t>严*清</t>
  </si>
  <si>
    <t>350402********6019</t>
  </si>
  <si>
    <t>1966年5月-1978年5月</t>
  </si>
  <si>
    <t>陈*林</t>
  </si>
  <si>
    <t>黄*铨</t>
  </si>
  <si>
    <t>350402********6018</t>
  </si>
  <si>
    <t>1973年11月-1986年7月</t>
  </si>
  <si>
    <t>12年9个月</t>
  </si>
  <si>
    <t>林*山</t>
  </si>
  <si>
    <t>1970年11月-2016年12月</t>
  </si>
  <si>
    <t>46年2个月</t>
  </si>
  <si>
    <t>陈*央</t>
  </si>
  <si>
    <t>李*伦</t>
  </si>
  <si>
    <t>350402********6015</t>
  </si>
  <si>
    <t>1969年01月-1980年12月</t>
  </si>
  <si>
    <t>罗*英</t>
  </si>
  <si>
    <t>350402********6029</t>
  </si>
  <si>
    <t>1976年2月-1996年10月</t>
  </si>
  <si>
    <t>20年9个月</t>
  </si>
  <si>
    <t>黄*珠</t>
  </si>
  <si>
    <t>350402********6022</t>
  </si>
  <si>
    <t>1976年1月-1999年12月</t>
  </si>
  <si>
    <t>谢*姬</t>
  </si>
  <si>
    <t>1969年01月-2016年12月</t>
  </si>
  <si>
    <t>48年</t>
  </si>
  <si>
    <t>李*钧</t>
  </si>
  <si>
    <t>350402********6017</t>
  </si>
  <si>
    <t>1972年01月-2010年12月</t>
  </si>
  <si>
    <t>39年</t>
  </si>
  <si>
    <t>2025年2月19日去世</t>
  </si>
  <si>
    <t>余*樟</t>
  </si>
  <si>
    <t>1977年6月-1990年10月</t>
  </si>
  <si>
    <t>邓*淾</t>
  </si>
  <si>
    <t>1970年6月-1984年11月</t>
  </si>
  <si>
    <t>14年6个月</t>
  </si>
  <si>
    <t>岩前镇岩前片区</t>
  </si>
  <si>
    <t>乌龙村卫生所</t>
  </si>
  <si>
    <t>陈*熙</t>
  </si>
  <si>
    <t>350403********4018</t>
  </si>
  <si>
    <t>1977年1月-2019年12月</t>
  </si>
  <si>
    <t>42年11个月</t>
  </si>
  <si>
    <t>350403********402X</t>
  </si>
  <si>
    <t>1979年3月-2000年9月</t>
  </si>
  <si>
    <t>21年6个月</t>
  </si>
  <si>
    <t>岩前镇星桥片区</t>
  </si>
  <si>
    <t>富源村卫生所</t>
  </si>
  <si>
    <t>马*盛</t>
  </si>
  <si>
    <t>350403********4015</t>
  </si>
  <si>
    <t>1970年6月-1997年6月</t>
  </si>
  <si>
    <t>27年</t>
  </si>
  <si>
    <t>增坊村卫生所</t>
  </si>
  <si>
    <t>张*娥</t>
  </si>
  <si>
    <t>350403********4021</t>
  </si>
  <si>
    <t>1973年12月-1975年1月</t>
  </si>
  <si>
    <t>1年</t>
  </si>
  <si>
    <t>星桥村卫生所</t>
  </si>
  <si>
    <t>黄*明</t>
  </si>
  <si>
    <t>350403********4017</t>
  </si>
  <si>
    <t>1963年9月-1978年7月</t>
  </si>
  <si>
    <t>14年10个月</t>
  </si>
  <si>
    <t>白叶坑村卫生所</t>
  </si>
  <si>
    <t>严*根</t>
  </si>
  <si>
    <t>350525********4516</t>
  </si>
  <si>
    <t>1973年4月-1985年3月</t>
  </si>
  <si>
    <t>11年11个月</t>
  </si>
  <si>
    <t>眉山村卫生所</t>
  </si>
  <si>
    <t>潘*梅</t>
  </si>
  <si>
    <t>350403********404X</t>
  </si>
  <si>
    <t>1971年1月-1995年12月</t>
  </si>
  <si>
    <t>24年11个月</t>
  </si>
  <si>
    <t>忠山村卫生所</t>
  </si>
  <si>
    <t>庄*男</t>
  </si>
  <si>
    <t>350403********4020</t>
  </si>
  <si>
    <t>1970年6月-1979年4月</t>
  </si>
  <si>
    <t>8年10个月</t>
  </si>
  <si>
    <t>陈*全</t>
  </si>
  <si>
    <t>1971年6月-2013年11月</t>
  </si>
  <si>
    <t>42年5个月</t>
  </si>
  <si>
    <t>350403********4025</t>
  </si>
  <si>
    <t>1970年11月-1979年4月</t>
  </si>
  <si>
    <t>8年5个月</t>
  </si>
  <si>
    <t>莘口镇</t>
  </si>
  <si>
    <t>沙阳村卫生所</t>
  </si>
  <si>
    <t>姜*金</t>
  </si>
  <si>
    <t>350403********5043</t>
  </si>
  <si>
    <t>1970年4月-1998年12月</t>
  </si>
  <si>
    <t>曹源村卫生所</t>
  </si>
  <si>
    <t>邓*兴</t>
  </si>
  <si>
    <t>350403********5014</t>
  </si>
  <si>
    <t>1975年3月-1981年5月</t>
  </si>
  <si>
    <t>6年2个月</t>
  </si>
  <si>
    <t>龙泉村卫生所</t>
  </si>
  <si>
    <t>李*娣</t>
  </si>
  <si>
    <t>350403********502X</t>
  </si>
  <si>
    <t>1972年2月-1988年12月</t>
  </si>
  <si>
    <t>16年10个月</t>
  </si>
  <si>
    <t>莘口村卫生所</t>
  </si>
  <si>
    <t>余*坤</t>
  </si>
  <si>
    <t>350403********5012</t>
  </si>
  <si>
    <t>1970年6月-2009年11月</t>
  </si>
  <si>
    <t>39年5个月</t>
  </si>
  <si>
    <t>罗*发</t>
  </si>
  <si>
    <t>1997年6月-2017年12月</t>
  </si>
  <si>
    <t>20年7个月</t>
  </si>
  <si>
    <t>邓*灼</t>
  </si>
  <si>
    <t>350403********5036</t>
  </si>
  <si>
    <t>1974年8月-2011年1月</t>
  </si>
  <si>
    <t>37年5个月</t>
  </si>
  <si>
    <t>蓬坑村卫生所</t>
  </si>
  <si>
    <t>李*森</t>
  </si>
  <si>
    <t>1970年1月-2018年12月</t>
  </si>
  <si>
    <t>48年11个月</t>
  </si>
  <si>
    <t>炉洋村卫生所</t>
  </si>
  <si>
    <t>吴*业</t>
  </si>
  <si>
    <t>350403********5013</t>
  </si>
  <si>
    <t>1971年5月-1999年8月</t>
  </si>
  <si>
    <t>28年3个月</t>
  </si>
  <si>
    <t>高山村卫生所</t>
  </si>
  <si>
    <t>张*娣</t>
  </si>
  <si>
    <t>350403********5027</t>
  </si>
  <si>
    <t>1977年1月-1983年8月</t>
  </si>
  <si>
    <t>6年7个月</t>
  </si>
  <si>
    <t>范*连</t>
  </si>
  <si>
    <t>350403********5026</t>
  </si>
  <si>
    <t>1975年8月-1979年12月</t>
  </si>
  <si>
    <t>4年4个月</t>
  </si>
  <si>
    <t>姜*增</t>
  </si>
  <si>
    <t>350403********5016</t>
  </si>
  <si>
    <t>1971年10月-2008年4月</t>
  </si>
  <si>
    <t>36年6个月</t>
  </si>
  <si>
    <t>陈*泰</t>
  </si>
  <si>
    <t>350403********5010</t>
  </si>
  <si>
    <t>1975年2月-2013年3月</t>
  </si>
  <si>
    <t>38年1个月</t>
  </si>
  <si>
    <t>罗*春</t>
  </si>
  <si>
    <t>1974年9月-2014年1月</t>
  </si>
  <si>
    <t>39年4个月</t>
  </si>
  <si>
    <t>中村乡</t>
  </si>
  <si>
    <t>中村村卫生所</t>
  </si>
  <si>
    <t>杨*华</t>
  </si>
  <si>
    <t>350403********6016</t>
  </si>
  <si>
    <t>1967年3月-1985年3月</t>
  </si>
  <si>
    <t>18年</t>
  </si>
  <si>
    <t>埔头城村卫生所</t>
  </si>
  <si>
    <t>350403********6017</t>
  </si>
  <si>
    <t>1979年6月-1994年10月</t>
  </si>
  <si>
    <t>15年4个月</t>
  </si>
  <si>
    <t>米洋村卫生所</t>
  </si>
  <si>
    <t>陈*狄</t>
  </si>
  <si>
    <t>350403********6011</t>
  </si>
  <si>
    <t>1966年1月-1988年12月</t>
  </si>
  <si>
    <t>22年11个月</t>
  </si>
  <si>
    <t>张*财</t>
  </si>
  <si>
    <t>350403********6019</t>
  </si>
  <si>
    <t>1964年10月-1974年12月</t>
  </si>
  <si>
    <t>坑源村卫生所</t>
  </si>
  <si>
    <t>张*友</t>
  </si>
  <si>
    <t>350403********6018</t>
  </si>
  <si>
    <t>1960年2月-1983年12月</t>
  </si>
  <si>
    <t>23年10个月</t>
  </si>
  <si>
    <t>南坑村卫生所</t>
  </si>
  <si>
    <t>林*禄</t>
  </si>
  <si>
    <t>350403********6013</t>
  </si>
  <si>
    <t>1970年6月-1973年07月</t>
  </si>
  <si>
    <t>3年1个月</t>
  </si>
  <si>
    <t>大焙坑村卫生所</t>
  </si>
  <si>
    <t>陈*丛</t>
  </si>
  <si>
    <t>1971年01月-1989年12月</t>
  </si>
  <si>
    <t>18年11个月</t>
  </si>
  <si>
    <t>吉峰村卫生所</t>
  </si>
  <si>
    <t>郑*富</t>
  </si>
  <si>
    <t>1962年10月-1976年11月</t>
  </si>
  <si>
    <t>14年1个月</t>
  </si>
  <si>
    <t>余*生</t>
  </si>
  <si>
    <t>1974年3月-1978年6月</t>
  </si>
  <si>
    <t>4年3个月</t>
  </si>
  <si>
    <t>筠竹村卫生所</t>
  </si>
  <si>
    <t>罗*候</t>
  </si>
  <si>
    <t>1966年7月-1973年12月</t>
  </si>
  <si>
    <t>7年5个月</t>
  </si>
  <si>
    <t>张*林</t>
  </si>
  <si>
    <t>350403********6015</t>
  </si>
  <si>
    <t>1966年7月-1976年12月</t>
  </si>
  <si>
    <t>10年5个月</t>
  </si>
  <si>
    <t>350403********6010</t>
  </si>
  <si>
    <t>1970年2月-1974年11月</t>
  </si>
  <si>
    <t>4年9个月</t>
  </si>
  <si>
    <t>吴*昌</t>
  </si>
  <si>
    <t>350403********601X</t>
  </si>
  <si>
    <t>1970年1月-1989年3月</t>
  </si>
  <si>
    <t>19年3个月</t>
  </si>
  <si>
    <t>350403********6028</t>
  </si>
  <si>
    <t>1971年2月-1977年10月</t>
  </si>
  <si>
    <t>6年8个月</t>
  </si>
  <si>
    <t>章*莲</t>
  </si>
  <si>
    <t>1976年5月-1991年8月</t>
  </si>
  <si>
    <t>15年3个月</t>
  </si>
  <si>
    <t>俞*兰</t>
  </si>
  <si>
    <t>350403********6024</t>
  </si>
  <si>
    <t>1974年10月-2004年1月</t>
  </si>
  <si>
    <t>29年3个月</t>
  </si>
  <si>
    <t>陈*生</t>
  </si>
  <si>
    <t>1969年6月-1978年12月</t>
  </si>
  <si>
    <t>9年6个月</t>
  </si>
  <si>
    <t>罗*兰</t>
  </si>
  <si>
    <t>350403********6027</t>
  </si>
  <si>
    <t>1972年3月-1988年9月</t>
  </si>
  <si>
    <t>16年6个月</t>
  </si>
  <si>
    <t>居阳村卫生所</t>
  </si>
  <si>
    <t>罗*地</t>
  </si>
  <si>
    <t>1970年2月-1976年2月</t>
  </si>
  <si>
    <t>6年</t>
  </si>
  <si>
    <t>荆西街道</t>
  </si>
  <si>
    <t>荆东村卫生所</t>
  </si>
  <si>
    <t>王*文</t>
  </si>
  <si>
    <t>350403********3020</t>
  </si>
  <si>
    <t>1977年2月-1986年10月</t>
  </si>
  <si>
    <t>9年8个月</t>
  </si>
  <si>
    <t>荆西村卫生所</t>
  </si>
  <si>
    <t>官*林</t>
  </si>
  <si>
    <t>350403********3018</t>
  </si>
  <si>
    <t>1969年12月-2011年12月</t>
  </si>
  <si>
    <t>白沙街道</t>
  </si>
  <si>
    <t>台江村卫生所</t>
  </si>
  <si>
    <t>毛*煜</t>
  </si>
  <si>
    <t>350403********101X</t>
  </si>
  <si>
    <t>1970年3月-1983年12月</t>
  </si>
  <si>
    <t>13年9个月</t>
  </si>
  <si>
    <t>69-70周</t>
  </si>
  <si>
    <t>罗*木</t>
  </si>
  <si>
    <t>350402********4036</t>
  </si>
  <si>
    <t>1972年10月-1982年12月</t>
  </si>
  <si>
    <t>10年3个月</t>
  </si>
  <si>
    <t>2025年1月满70周</t>
  </si>
  <si>
    <t>白沙村卫生所</t>
  </si>
  <si>
    <t>邓*清</t>
  </si>
  <si>
    <t>350403********1028</t>
  </si>
  <si>
    <t>1973年7月-1984年12月</t>
  </si>
  <si>
    <t>11年5个月</t>
  </si>
  <si>
    <t>2025年5月满70周</t>
  </si>
  <si>
    <t>肖*均</t>
  </si>
  <si>
    <t>1970年11月-1980年12月</t>
  </si>
  <si>
    <t>2025年3月满70周</t>
  </si>
  <si>
    <t>杨*周</t>
  </si>
  <si>
    <t>350402********6014</t>
  </si>
  <si>
    <t>2025年11月满70周</t>
  </si>
  <si>
    <t>羊口仔村卫生所</t>
  </si>
  <si>
    <t>罗*辉</t>
  </si>
  <si>
    <t>1977年3月-1998年12月</t>
  </si>
  <si>
    <t>21年10个月</t>
  </si>
  <si>
    <t>2025年7月满70周</t>
  </si>
  <si>
    <t>欧坑村卫生所</t>
  </si>
  <si>
    <t>李*冬</t>
  </si>
  <si>
    <t>350403********4027</t>
  </si>
  <si>
    <t>1975年4月-2008年7月</t>
  </si>
  <si>
    <t>33年3个月</t>
  </si>
  <si>
    <t>2025年8月满70周</t>
  </si>
  <si>
    <t>李*道</t>
  </si>
  <si>
    <t>350403********5015</t>
  </si>
  <si>
    <t>1974年5月-2018年12月</t>
  </si>
  <si>
    <t>44年7个月</t>
  </si>
  <si>
    <t>2025年12月满70周</t>
  </si>
  <si>
    <t>前村村卫生所</t>
  </si>
  <si>
    <t>庄*来</t>
  </si>
  <si>
    <t>1976年12月-1993年12月</t>
  </si>
  <si>
    <t>刘*秋</t>
  </si>
  <si>
    <t>1973年3月-1983年3月</t>
  </si>
  <si>
    <t>10年</t>
  </si>
  <si>
    <t>2025年10月满70周</t>
  </si>
  <si>
    <t>林*长</t>
  </si>
  <si>
    <t>1970年9月-1978年9月</t>
  </si>
  <si>
    <t>8年</t>
  </si>
  <si>
    <t>60-69周</t>
  </si>
  <si>
    <t>肖*木</t>
  </si>
  <si>
    <t>350402********403X</t>
  </si>
  <si>
    <t>1976年1月-2004年12月</t>
  </si>
  <si>
    <t>29年</t>
  </si>
  <si>
    <t>徐碧村卫生所</t>
  </si>
  <si>
    <t>邓*玉</t>
  </si>
  <si>
    <t>350402********4028</t>
  </si>
  <si>
    <t>1975年9月-2016年9月</t>
  </si>
  <si>
    <t>41年</t>
  </si>
  <si>
    <t>曹*珠</t>
  </si>
  <si>
    <t>350402********4041</t>
  </si>
  <si>
    <t>1989年4月-2002年12月</t>
  </si>
  <si>
    <t>2025年4月满60周</t>
  </si>
  <si>
    <t>陈*英</t>
  </si>
  <si>
    <t>350402********502X</t>
  </si>
  <si>
    <t>许*娣</t>
  </si>
  <si>
    <t>1979年3月-1995年2月</t>
  </si>
  <si>
    <t>16年</t>
  </si>
  <si>
    <t>肖*莲</t>
  </si>
  <si>
    <t>1973年3月-1984年11月</t>
  </si>
  <si>
    <t>11年9个月</t>
  </si>
  <si>
    <t>李*海</t>
  </si>
  <si>
    <t>1980年3月-2006年2月</t>
  </si>
  <si>
    <t>26年</t>
  </si>
  <si>
    <t>林*来</t>
  </si>
  <si>
    <t>350402********5018</t>
  </si>
  <si>
    <t>1977年6月-1999年5月</t>
  </si>
  <si>
    <t>22年</t>
  </si>
  <si>
    <t>苏*英</t>
  </si>
  <si>
    <t>1978年10月-2019年12月</t>
  </si>
  <si>
    <t>41年3个月</t>
  </si>
  <si>
    <t>刘*荣</t>
  </si>
  <si>
    <t>350402********5012</t>
  </si>
  <si>
    <t>1976年7月-1995年6月</t>
  </si>
  <si>
    <t>19年</t>
  </si>
  <si>
    <t>肖*娣</t>
  </si>
  <si>
    <t>1991年6月-2022年6月</t>
  </si>
  <si>
    <t>31年1个月</t>
  </si>
  <si>
    <t>邓*林</t>
  </si>
  <si>
    <t>1973年01月-1983年12月</t>
  </si>
  <si>
    <t>11年</t>
  </si>
  <si>
    <t>李*铎</t>
  </si>
  <si>
    <t>1972年1月-1986年1月</t>
  </si>
  <si>
    <t>陈*楚</t>
  </si>
  <si>
    <t>1980年01月-2016年12月</t>
  </si>
  <si>
    <t>37年</t>
  </si>
  <si>
    <t>李*兴</t>
  </si>
  <si>
    <t>350402********601X</t>
  </si>
  <si>
    <t>1970年06月-1983年10月</t>
  </si>
  <si>
    <t>邓*炎</t>
  </si>
  <si>
    <t>1976年07月-1996年08月</t>
  </si>
  <si>
    <t>20年2个月</t>
  </si>
  <si>
    <t>黄*姬</t>
  </si>
  <si>
    <t>1985年03月-1995年12月</t>
  </si>
  <si>
    <t>10年10个月</t>
  </si>
  <si>
    <t>陈*丁</t>
  </si>
  <si>
    <t>1979年01月-2019年12月</t>
  </si>
  <si>
    <t>40年11个月</t>
  </si>
  <si>
    <t>富兴堡街道</t>
  </si>
  <si>
    <t>城南村卫生所</t>
  </si>
  <si>
    <t>邓*深</t>
  </si>
  <si>
    <t>350403********0032</t>
  </si>
  <si>
    <t>1976年7月-2017年1月</t>
  </si>
  <si>
    <t>40年6个月</t>
  </si>
  <si>
    <t>吉口村卫生所</t>
  </si>
  <si>
    <t>黄*妹</t>
  </si>
  <si>
    <t>350403********4028</t>
  </si>
  <si>
    <t>1987年3月-2002年4月</t>
  </si>
  <si>
    <t>15年1个月</t>
  </si>
  <si>
    <t>邓*柳</t>
  </si>
  <si>
    <t>350403********4047</t>
  </si>
  <si>
    <t>1972年3月-1983年12月</t>
  </si>
  <si>
    <t>邓*连</t>
  </si>
  <si>
    <t>1976年6月-2006年10月</t>
  </si>
  <si>
    <t>30年1个月</t>
  </si>
  <si>
    <t>350403********5028</t>
  </si>
  <si>
    <t>1975年8月-1985年12月</t>
  </si>
  <si>
    <t>10年4个月</t>
  </si>
  <si>
    <t>楼源村卫生所</t>
  </si>
  <si>
    <t>邓*兰</t>
  </si>
  <si>
    <t>1977年1月-1999年12月</t>
  </si>
  <si>
    <t>钱*色</t>
  </si>
  <si>
    <t>350403********5024</t>
  </si>
  <si>
    <t>1981年11月-1999年12月</t>
  </si>
  <si>
    <t>18年1个月</t>
  </si>
  <si>
    <t>清溪村卫生所</t>
  </si>
  <si>
    <t>张*胜</t>
  </si>
  <si>
    <t>1978年6月-2018年4月</t>
  </si>
  <si>
    <t>39年10个月</t>
  </si>
  <si>
    <t>罗*姬</t>
  </si>
  <si>
    <t>1986年06月-1997年12月</t>
  </si>
  <si>
    <t>11年6个月</t>
  </si>
  <si>
    <t>黄砂村卫生所</t>
  </si>
  <si>
    <t>林*莲</t>
  </si>
  <si>
    <t>350403********5023</t>
  </si>
  <si>
    <t>1971年8月-2016年7月</t>
  </si>
  <si>
    <t>44年11个月</t>
  </si>
  <si>
    <t>中央溪村卫生所</t>
  </si>
  <si>
    <t>陈*平</t>
  </si>
  <si>
    <t>350403********5032</t>
  </si>
  <si>
    <t>1974年11月-2019年8月</t>
  </si>
  <si>
    <t>44年9个月</t>
  </si>
  <si>
    <t>柳城村卫生所</t>
  </si>
  <si>
    <t>350403********5033</t>
  </si>
  <si>
    <t>1986年7月-2023年5月</t>
  </si>
  <si>
    <t>36年10个月</t>
  </si>
  <si>
    <t>罗*娣</t>
  </si>
  <si>
    <t>350403********6045</t>
  </si>
  <si>
    <t>1977年4月-1988年8月</t>
  </si>
  <si>
    <t>11年4个月</t>
  </si>
  <si>
    <t>刘*</t>
  </si>
  <si>
    <t>350403********6025</t>
  </si>
  <si>
    <t>1977年9月-1982年9月</t>
  </si>
  <si>
    <t>5年</t>
  </si>
  <si>
    <t>罗*和</t>
  </si>
  <si>
    <t>350403********6033</t>
  </si>
  <si>
    <t>1976年6月-1983年6月</t>
  </si>
  <si>
    <t>7年</t>
  </si>
  <si>
    <t>庄*莲</t>
  </si>
  <si>
    <t>1973年1月-1977年5月</t>
  </si>
  <si>
    <t>张坑村卫生所</t>
  </si>
  <si>
    <t>庄*娣</t>
  </si>
  <si>
    <t>350403********6020</t>
  </si>
  <si>
    <t>1976年2月-1987年12月</t>
  </si>
  <si>
    <t>11年10个月</t>
  </si>
  <si>
    <t>罗*炳</t>
  </si>
  <si>
    <t>350403********6014</t>
  </si>
  <si>
    <t>1978年9月-2004年12月</t>
  </si>
  <si>
    <t>26年3个月</t>
  </si>
  <si>
    <t>吴*妹</t>
  </si>
  <si>
    <t>1977年4月-1981年12月
1982年2月-1989年12月</t>
  </si>
  <si>
    <t>12年6个月</t>
  </si>
  <si>
    <t>杜水村卫生所</t>
  </si>
  <si>
    <t>余*男</t>
  </si>
  <si>
    <t xml:space="preserve">350403********6021
</t>
  </si>
  <si>
    <t xml:space="preserve">1976年11月-2020年2月    </t>
  </si>
  <si>
    <t>43年3个月</t>
  </si>
  <si>
    <t>练*铨</t>
  </si>
  <si>
    <t>1979年06月-1991年10月</t>
  </si>
  <si>
    <t>12年4个月</t>
  </si>
  <si>
    <t>陈*兰</t>
  </si>
  <si>
    <t>1977年07月-1983年02月
1988年09月-1999年10月</t>
  </si>
  <si>
    <t>庄*英</t>
  </si>
  <si>
    <t>1987年08月-1998年02月</t>
  </si>
  <si>
    <t>10年6个月</t>
  </si>
  <si>
    <t>张*珠</t>
  </si>
  <si>
    <t>1986年03月-1998年12月</t>
  </si>
  <si>
    <t>2025年6月满60周</t>
  </si>
  <si>
    <t>合计</t>
  </si>
  <si>
    <t>备注：2025年居民最低生活保障为872元/人/月。</t>
  </si>
  <si>
    <t>附件2</t>
  </si>
  <si>
    <t xml:space="preserve">2025年度三元区在岗乡村医生养老生活补助拟发放人员公示情况表    </t>
  </si>
  <si>
    <t>工龄（截至退休年龄60周岁）</t>
  </si>
  <si>
    <t xml:space="preserve">荆西街道      </t>
  </si>
  <si>
    <t>邓*和</t>
  </si>
  <si>
    <t>350403********3015</t>
  </si>
  <si>
    <t>1969年12月-2012年2月</t>
  </si>
  <si>
    <t>42年2个月</t>
  </si>
  <si>
    <t>岩前村卫生所</t>
  </si>
  <si>
    <t>黄*娇</t>
  </si>
  <si>
    <t>350403********4029</t>
  </si>
  <si>
    <t>1970年11-2009年7月</t>
  </si>
  <si>
    <t>38年8个月</t>
  </si>
  <si>
    <t>下寨村卫生所</t>
  </si>
  <si>
    <t>陈*汝</t>
  </si>
  <si>
    <t>350403********4024</t>
  </si>
  <si>
    <t>1976年6月-2014年8月</t>
  </si>
  <si>
    <t>38年2个月</t>
  </si>
  <si>
    <t>庄*清</t>
  </si>
  <si>
    <t>350403********6026</t>
  </si>
  <si>
    <t>1973年11月-2010年12月</t>
  </si>
  <si>
    <t>37年1个月</t>
  </si>
  <si>
    <t>松阳村卫生所</t>
  </si>
  <si>
    <t>庄*美</t>
  </si>
  <si>
    <t>350403********6012</t>
  </si>
  <si>
    <t>1969年1月-2009年8月</t>
  </si>
  <si>
    <t>40年7个月</t>
  </si>
  <si>
    <t>陈*修</t>
  </si>
  <si>
    <t>1976年6月-2009年9月</t>
  </si>
  <si>
    <t>顶太村卫生所</t>
  </si>
  <si>
    <t>张*荣</t>
  </si>
  <si>
    <t>1981年11月-2006年6月</t>
  </si>
  <si>
    <t>24年7个月</t>
  </si>
  <si>
    <t>西际村卫生所</t>
  </si>
  <si>
    <t>余*轩</t>
  </si>
  <si>
    <t>350403********5018</t>
  </si>
  <si>
    <t>1973年12月-2015年9月</t>
  </si>
  <si>
    <t>41年9个月</t>
  </si>
  <si>
    <t>2025年9月满70周</t>
  </si>
  <si>
    <t>张*梅</t>
  </si>
  <si>
    <t>350403********6029</t>
  </si>
  <si>
    <t>1991年3月-2015年1月</t>
  </si>
  <si>
    <t>23年9个月</t>
  </si>
  <si>
    <t>何*</t>
  </si>
  <si>
    <t>1972年2月-2015年4月</t>
  </si>
  <si>
    <t>43年2个月</t>
  </si>
  <si>
    <t>2025年4月满70周</t>
  </si>
  <si>
    <t>陈*</t>
  </si>
  <si>
    <t>350403********4026</t>
  </si>
  <si>
    <t>1984年1月-2019年4月</t>
  </si>
  <si>
    <t>35年3个月</t>
  </si>
  <si>
    <t>叶*</t>
  </si>
  <si>
    <t>1979年4月-2019年1月</t>
  </si>
  <si>
    <t>39年9个月</t>
  </si>
  <si>
    <t>庄*久</t>
  </si>
  <si>
    <t>350403********4013</t>
  </si>
  <si>
    <t>1979年09月-2022年9月</t>
  </si>
  <si>
    <t>43年</t>
  </si>
  <si>
    <t>陈*琴</t>
  </si>
  <si>
    <t>1979年10月-2023年6月</t>
  </si>
  <si>
    <t>43年8个月</t>
  </si>
  <si>
    <t>涂*英</t>
  </si>
  <si>
    <t>350403********4022</t>
  </si>
  <si>
    <t>1986年6月-2024年4月</t>
  </si>
  <si>
    <t>37年10个月</t>
  </si>
  <si>
    <t>王*云</t>
  </si>
  <si>
    <t>350403********4011</t>
  </si>
  <si>
    <t>1978年9月-2024年9月</t>
  </si>
  <si>
    <t>46年</t>
  </si>
  <si>
    <t>丁*英</t>
  </si>
  <si>
    <t>1985年01月-2025年05月</t>
  </si>
  <si>
    <t>40年4个月</t>
  </si>
  <si>
    <t>2025年5月满60周</t>
  </si>
  <si>
    <t>练*榜</t>
  </si>
  <si>
    <t>1976年3月-2021年4月</t>
  </si>
  <si>
    <t>45年1个月</t>
  </si>
  <si>
    <t>陈*珠</t>
  </si>
  <si>
    <t>1986年12月-2017年8月</t>
  </si>
  <si>
    <t>30年8个月</t>
  </si>
  <si>
    <t>蕉坑村卫生所</t>
  </si>
  <si>
    <t>余*卫</t>
  </si>
  <si>
    <t>350403********6031</t>
  </si>
  <si>
    <t>1975年3月-2018年5月</t>
  </si>
  <si>
    <t>林*栋</t>
  </si>
  <si>
    <t>1973年3月-2019年7月</t>
  </si>
  <si>
    <t>46年4个月</t>
  </si>
  <si>
    <t>白水村卫生所</t>
  </si>
  <si>
    <t>谢*德</t>
  </si>
  <si>
    <t>1975年10月-2019年2月</t>
  </si>
  <si>
    <t>43年4个月</t>
  </si>
  <si>
    <t>回瑶村卫生所</t>
  </si>
  <si>
    <t>沈*美</t>
  </si>
  <si>
    <t>350403********6043</t>
  </si>
  <si>
    <t>1991年3月-2023年7月</t>
  </si>
  <si>
    <t>32年4个月</t>
  </si>
  <si>
    <t>林*丹</t>
  </si>
  <si>
    <t>350402********5028</t>
  </si>
  <si>
    <t>1979年10月-2007年1月
2009年3月-2019年7月</t>
  </si>
  <si>
    <t>37年8个月</t>
  </si>
  <si>
    <t>饶*莲</t>
  </si>
  <si>
    <t>1976年3月-2016年11月</t>
  </si>
  <si>
    <t>40年8个月</t>
  </si>
  <si>
    <t>杨*莲</t>
  </si>
  <si>
    <t>1981年3月--2022年07月</t>
  </si>
  <si>
    <t>41年4个月</t>
  </si>
  <si>
    <t>罗*桔</t>
  </si>
  <si>
    <t>1976年02月-2008年12月
2013年09月-2018年8月</t>
  </si>
  <si>
    <t>邓*禧</t>
  </si>
  <si>
    <t>1973年8月-2016年11月</t>
  </si>
  <si>
    <t xml:space="preserve">合计 </t>
  </si>
  <si>
    <t>备注：2025年三元区城乡居民最低生活保障标准为872元/人/月。</t>
  </si>
  <si>
    <t>附件3</t>
  </si>
  <si>
    <t>2025年度三元区在岗在职乡村医生基本养老保险补助拟发放人员公示情况表</t>
  </si>
  <si>
    <t>序号</t>
  </si>
  <si>
    <t>年龄</t>
  </si>
  <si>
    <t>工作时间</t>
  </si>
  <si>
    <t>年限</t>
  </si>
  <si>
    <t>养老保险形式</t>
  </si>
  <si>
    <t>2024缴费额度/元</t>
  </si>
  <si>
    <t>补助金额/元</t>
  </si>
  <si>
    <t>蒋*慧</t>
  </si>
  <si>
    <t>350426********3026</t>
  </si>
  <si>
    <t>2011.03-2024.12</t>
  </si>
  <si>
    <t>企业职工基本养老保险</t>
  </si>
  <si>
    <t>梁*利</t>
  </si>
  <si>
    <t>352625********2217</t>
  </si>
  <si>
    <t>2004.09-2024.12</t>
  </si>
  <si>
    <t>李*良</t>
  </si>
  <si>
    <t>350403********4012</t>
  </si>
  <si>
    <t>2023.06-2024.12</t>
  </si>
  <si>
    <t>1年6个月</t>
  </si>
  <si>
    <t>肖*涛</t>
  </si>
  <si>
    <t>2023.03-2024.12</t>
  </si>
  <si>
    <t>1年9个月</t>
  </si>
  <si>
    <t>黄*优</t>
  </si>
  <si>
    <t>350426********4011</t>
  </si>
  <si>
    <t>2014.04-2024.12</t>
  </si>
  <si>
    <t>10年11个月</t>
  </si>
  <si>
    <t>岩前镇</t>
  </si>
  <si>
    <t>冯*萍</t>
  </si>
  <si>
    <t>1987.05-2024.12</t>
  </si>
  <si>
    <t>35年7个月</t>
  </si>
  <si>
    <t>黄*兴</t>
  </si>
  <si>
    <t>350403********4016</t>
  </si>
  <si>
    <t>1993.07-2024.12</t>
  </si>
  <si>
    <t>31年5个月</t>
  </si>
  <si>
    <t>肖*</t>
  </si>
  <si>
    <t>2020.09-2024.12</t>
  </si>
  <si>
    <t>张*铣</t>
  </si>
  <si>
    <t>350403********503X</t>
  </si>
  <si>
    <t>1992.07-2024.12</t>
  </si>
  <si>
    <t>32年5个月</t>
  </si>
  <si>
    <t>城乡居民社会养老保险</t>
  </si>
  <si>
    <t>补发2023与2022年各500元，合计1000元</t>
  </si>
  <si>
    <t>李*锋</t>
  </si>
  <si>
    <t>1998.07-2024.12</t>
  </si>
  <si>
    <t>26年5个月</t>
  </si>
  <si>
    <t>林*如</t>
  </si>
  <si>
    <t>350426********3035</t>
  </si>
  <si>
    <t>2016.01-2024.12</t>
  </si>
  <si>
    <t>8年11个月</t>
  </si>
  <si>
    <t>城乡居民基本养老保险</t>
  </si>
  <si>
    <t>张*华</t>
  </si>
  <si>
    <t>350426********5011</t>
  </si>
  <si>
    <t>1998.09-2024.12</t>
  </si>
  <si>
    <t>城关街道</t>
  </si>
  <si>
    <t>城关村卫生所</t>
  </si>
  <si>
    <t>张*椿</t>
  </si>
  <si>
    <t>2006.05-2024.12</t>
  </si>
  <si>
    <t>18年7个月</t>
  </si>
  <si>
    <t>备注：个人年缴额度达3000元以上给予1000元补助；工龄满30年，个人年缴额度为5000元给予1500元补助。</t>
  </si>
  <si>
    <t>附件4</t>
  </si>
  <si>
    <t>2025年度三元区在岗在职乡村医生执业（助理）医师补助拟发放人员公示情况表</t>
  </si>
  <si>
    <t>性别</t>
  </si>
  <si>
    <t>工作时间起止时间</t>
  </si>
  <si>
    <t>执业资格</t>
  </si>
  <si>
    <t>获得执业证书时间</t>
  </si>
  <si>
    <t>补助金额标准（元/月）</t>
  </si>
  <si>
    <t>合计/元</t>
  </si>
  <si>
    <t>2023.3-至今</t>
  </si>
  <si>
    <t>执业助理医师</t>
  </si>
  <si>
    <t>2023.3.28</t>
  </si>
  <si>
    <t>肖*金</t>
  </si>
  <si>
    <t>350402********5021</t>
  </si>
  <si>
    <t>2021.1-至今</t>
  </si>
  <si>
    <t>2023.10.30</t>
  </si>
  <si>
    <t>2004.09-至今</t>
  </si>
  <si>
    <t>执业医师</t>
  </si>
  <si>
    <t>2012.12.18</t>
  </si>
  <si>
    <t>林*红</t>
  </si>
  <si>
    <t>350403********5025</t>
  </si>
  <si>
    <t>2023.08-至今</t>
  </si>
  <si>
    <t>2024.11.20</t>
  </si>
  <si>
    <t>补发2024年度300元</t>
  </si>
  <si>
    <t>2023.01-至今</t>
  </si>
  <si>
    <t>2023.01.05</t>
  </si>
  <si>
    <t>黄*勇</t>
  </si>
  <si>
    <t>352224********1519</t>
  </si>
  <si>
    <t>1991.09-至今</t>
  </si>
  <si>
    <t>2005.06.08</t>
  </si>
  <si>
    <t>草洋村卫生所</t>
  </si>
  <si>
    <t>阙*娣</t>
  </si>
  <si>
    <t>2018.08-至今</t>
  </si>
  <si>
    <t>2018.12.20-2024.09.13</t>
  </si>
  <si>
    <t>补发2024年度600元</t>
  </si>
  <si>
    <t>2024.09.13-至今</t>
  </si>
  <si>
    <t>岩前镇（星桥）</t>
  </si>
  <si>
    <t>庄*卿</t>
  </si>
  <si>
    <t>2021.03-至今</t>
  </si>
  <si>
    <t>2021.03.19</t>
  </si>
  <si>
    <t>中村乡卫生院松阳村卫生所</t>
  </si>
  <si>
    <t>庄*华</t>
  </si>
  <si>
    <t>1988.07-至今</t>
  </si>
  <si>
    <t>2016.05.18</t>
  </si>
  <si>
    <t>林*华</t>
  </si>
  <si>
    <t>350403********5022</t>
  </si>
  <si>
    <t>2001.08-至今</t>
  </si>
  <si>
    <t>2019.12.05</t>
  </si>
  <si>
    <t>林*青</t>
  </si>
  <si>
    <t>350321********5704</t>
  </si>
  <si>
    <t>2023.03-至今</t>
  </si>
  <si>
    <t>2023.12.21</t>
  </si>
  <si>
    <t>1998.07-至今</t>
  </si>
  <si>
    <t>2024.10.16</t>
  </si>
  <si>
    <t>三元区</t>
  </si>
</sst>
</file>

<file path=xl/styles.xml><?xml version="1.0" encoding="utf-8"?>
<styleSheet xmlns="http://schemas.openxmlformats.org/spreadsheetml/2006/main">
  <numFmts count="8">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_ "/>
    <numFmt numFmtId="177" formatCode="0.00_ "/>
    <numFmt numFmtId="178" formatCode="0_);[Red]\(0\)"/>
    <numFmt numFmtId="179" formatCode="0.00_);[Red]\(0.00\)"/>
  </numFmts>
  <fonts count="43">
    <font>
      <sz val="12"/>
      <name val="宋体"/>
      <charset val="134"/>
    </font>
    <font>
      <sz val="18"/>
      <name val="黑体"/>
      <family val="3"/>
      <charset val="134"/>
    </font>
    <font>
      <sz val="18"/>
      <color theme="1"/>
      <name val="方正小标宋简体"/>
      <family val="4"/>
      <charset val="134"/>
    </font>
    <font>
      <sz val="10"/>
      <color theme="1"/>
      <name val="方正小标宋简体"/>
      <family val="4"/>
      <charset val="134"/>
    </font>
    <font>
      <b/>
      <sz val="12"/>
      <color theme="1"/>
      <name val="宋体"/>
      <charset val="134"/>
      <scheme val="minor"/>
    </font>
    <font>
      <b/>
      <sz val="12"/>
      <name val="宋体"/>
      <charset val="134"/>
    </font>
    <font>
      <sz val="11"/>
      <name val="宋体"/>
      <charset val="134"/>
    </font>
    <font>
      <sz val="11"/>
      <color indexed="8"/>
      <name val="宋体"/>
      <charset val="134"/>
    </font>
    <font>
      <sz val="18"/>
      <name val="方正小标宋简体"/>
      <family val="4"/>
      <charset val="134"/>
    </font>
    <font>
      <sz val="10"/>
      <name val="宋体"/>
      <charset val="134"/>
    </font>
    <font>
      <sz val="10"/>
      <color rgb="FFFF0000"/>
      <name val="宋体"/>
      <charset val="134"/>
    </font>
    <font>
      <sz val="12"/>
      <color rgb="FFFF0000"/>
      <name val="宋体"/>
      <charset val="134"/>
    </font>
    <font>
      <b/>
      <sz val="11"/>
      <name val="宋体"/>
      <charset val="134"/>
      <scheme val="minor"/>
    </font>
    <font>
      <b/>
      <sz val="10"/>
      <name val="宋体"/>
      <charset val="134"/>
      <scheme val="minor"/>
    </font>
    <font>
      <b/>
      <sz val="10"/>
      <name val="宋体"/>
      <charset val="134"/>
    </font>
    <font>
      <sz val="10"/>
      <name val="宋体"/>
      <charset val="134"/>
      <scheme val="minor"/>
    </font>
    <font>
      <b/>
      <sz val="12"/>
      <name val="仿宋_GB2312"/>
      <family val="3"/>
      <charset val="134"/>
    </font>
    <font>
      <sz val="18"/>
      <name val="宋体"/>
      <charset val="134"/>
    </font>
    <font>
      <b/>
      <sz val="12"/>
      <color theme="1"/>
      <name val="仿宋_GB2312"/>
      <family val="3"/>
      <charset val="134"/>
    </font>
    <font>
      <b/>
      <sz val="12"/>
      <color rgb="FFFF0000"/>
      <name val="仿宋_GB2312"/>
      <family val="3"/>
      <charset val="134"/>
    </font>
    <font>
      <sz val="10"/>
      <name val="方正小标宋简体"/>
      <family val="4"/>
      <charset val="134"/>
    </font>
    <font>
      <b/>
      <sz val="12"/>
      <name val="宋体"/>
      <charset val="134"/>
      <scheme val="minor"/>
    </font>
    <font>
      <sz val="10"/>
      <name val="仿宋_GB2312"/>
      <family val="3"/>
      <charset val="134"/>
    </font>
    <font>
      <b/>
      <sz val="12"/>
      <color rgb="FFFF0000"/>
      <name val="宋体"/>
      <charset val="134"/>
    </font>
    <font>
      <sz val="10"/>
      <color indexed="9"/>
      <name val="Tahoma"/>
      <family val="2"/>
      <charset val="134"/>
    </font>
    <font>
      <sz val="10"/>
      <color indexed="8"/>
      <name val="Tahoma"/>
      <family val="2"/>
      <charset val="134"/>
    </font>
    <font>
      <u/>
      <sz val="11"/>
      <color indexed="20"/>
      <name val="宋体"/>
      <charset val="134"/>
    </font>
    <font>
      <sz val="10"/>
      <color indexed="62"/>
      <name val="Tahoma"/>
      <family val="2"/>
      <charset val="134"/>
    </font>
    <font>
      <b/>
      <sz val="18"/>
      <color indexed="56"/>
      <name val="宋体"/>
      <charset val="134"/>
    </font>
    <font>
      <b/>
      <sz val="11"/>
      <color indexed="56"/>
      <name val="Tahoma"/>
      <family val="2"/>
      <charset val="134"/>
    </font>
    <font>
      <sz val="10"/>
      <color indexed="20"/>
      <name val="Tahoma"/>
      <family val="2"/>
      <charset val="134"/>
    </font>
    <font>
      <sz val="10"/>
      <color indexed="52"/>
      <name val="Tahoma"/>
      <family val="2"/>
      <charset val="134"/>
    </font>
    <font>
      <u/>
      <sz val="11"/>
      <color indexed="12"/>
      <name val="宋体"/>
      <charset val="134"/>
    </font>
    <font>
      <i/>
      <sz val="10"/>
      <color indexed="23"/>
      <name val="Tahoma"/>
      <family val="2"/>
      <charset val="134"/>
    </font>
    <font>
      <sz val="10"/>
      <color indexed="10"/>
      <name val="Tahoma"/>
      <family val="2"/>
      <charset val="134"/>
    </font>
    <font>
      <b/>
      <sz val="13"/>
      <color indexed="56"/>
      <name val="Tahoma"/>
      <family val="2"/>
      <charset val="134"/>
    </font>
    <font>
      <b/>
      <sz val="15"/>
      <color indexed="56"/>
      <name val="Tahoma"/>
      <family val="2"/>
      <charset val="134"/>
    </font>
    <font>
      <sz val="10"/>
      <color indexed="17"/>
      <name val="Tahoma"/>
      <family val="2"/>
      <charset val="134"/>
    </font>
    <font>
      <b/>
      <sz val="10"/>
      <color indexed="63"/>
      <name val="Tahoma"/>
      <family val="2"/>
      <charset val="134"/>
    </font>
    <font>
      <b/>
      <sz val="10"/>
      <color indexed="52"/>
      <name val="Tahoma"/>
      <family val="2"/>
      <charset val="134"/>
    </font>
    <font>
      <b/>
      <sz val="10"/>
      <color indexed="9"/>
      <name val="Tahoma"/>
      <family val="2"/>
      <charset val="134"/>
    </font>
    <font>
      <b/>
      <sz val="10"/>
      <color indexed="8"/>
      <name val="Tahoma"/>
      <family val="2"/>
      <charset val="134"/>
    </font>
    <font>
      <sz val="10"/>
      <color indexed="60"/>
      <name val="Tahoma"/>
      <family val="2"/>
      <charset val="134"/>
    </font>
  </fonts>
  <fills count="25">
    <fill>
      <patternFill patternType="none"/>
    </fill>
    <fill>
      <patternFill patternType="gray125"/>
    </fill>
    <fill>
      <patternFill patternType="solid">
        <fgColor theme="0"/>
        <bgColor indexed="64"/>
      </patternFill>
    </fill>
    <fill>
      <patternFill patternType="solid">
        <fgColor indexed="49"/>
        <bgColor indexed="64"/>
      </patternFill>
    </fill>
    <fill>
      <patternFill patternType="solid">
        <fgColor indexed="29"/>
        <bgColor indexed="64"/>
      </patternFill>
    </fill>
    <fill>
      <patternFill patternType="solid">
        <fgColor indexed="11"/>
        <bgColor indexed="64"/>
      </patternFill>
    </fill>
    <fill>
      <patternFill patternType="solid">
        <fgColor indexed="46"/>
        <bgColor indexed="64"/>
      </patternFill>
    </fill>
    <fill>
      <patternFill patternType="solid">
        <fgColor indexed="10"/>
        <bgColor indexed="64"/>
      </patternFill>
    </fill>
    <fill>
      <patternFill patternType="solid">
        <fgColor indexed="62"/>
        <bgColor indexed="64"/>
      </patternFill>
    </fill>
    <fill>
      <patternFill patternType="solid">
        <fgColor indexed="42"/>
        <bgColor indexed="64"/>
      </patternFill>
    </fill>
    <fill>
      <patternFill patternType="solid">
        <fgColor indexed="26"/>
        <bgColor indexed="64"/>
      </patternFill>
    </fill>
    <fill>
      <patternFill patternType="solid">
        <fgColor indexed="47"/>
        <bgColor indexed="64"/>
      </patternFill>
    </fill>
    <fill>
      <patternFill patternType="solid">
        <fgColor indexed="45"/>
        <bgColor indexed="64"/>
      </patternFill>
    </fill>
    <fill>
      <patternFill patternType="solid">
        <fgColor indexed="27"/>
        <bgColor indexed="64"/>
      </patternFill>
    </fill>
    <fill>
      <patternFill patternType="solid">
        <fgColor indexed="53"/>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31"/>
        <bgColor indexed="64"/>
      </patternFill>
    </fill>
    <fill>
      <patternFill patternType="solid">
        <fgColor indexed="44"/>
        <bgColor indexed="64"/>
      </patternFill>
    </fill>
    <fill>
      <patternFill patternType="solid">
        <fgColor indexed="43"/>
        <bgColor indexed="64"/>
      </patternFill>
    </fill>
    <fill>
      <patternFill patternType="solid">
        <fgColor indexed="57"/>
        <bgColor indexed="64"/>
      </patternFill>
    </fill>
    <fill>
      <patternFill patternType="solid">
        <fgColor indexed="51"/>
        <bgColor indexed="64"/>
      </patternFill>
    </fill>
    <fill>
      <patternFill patternType="solid">
        <fgColor indexed="5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indexed="8"/>
      </top>
      <bottom style="thin">
        <color auto="1"/>
      </bottom>
      <diagonal/>
    </border>
    <border>
      <left style="thin">
        <color auto="1"/>
      </left>
      <right/>
      <top/>
      <bottom style="thin">
        <color auto="1"/>
      </bottom>
      <diagonal/>
    </border>
    <border>
      <left style="thin">
        <color auto="1"/>
      </left>
      <right/>
      <top/>
      <bottom/>
      <diagonal/>
    </border>
    <border>
      <left/>
      <right style="thin">
        <color indexed="8"/>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double">
        <color indexed="52"/>
      </bottom>
      <diagonal/>
    </border>
    <border>
      <left/>
      <right/>
      <top/>
      <bottom style="thick">
        <color indexed="2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s>
  <cellStyleXfs count="55">
    <xf numFmtId="0" fontId="0" fillId="0" borderId="0">
      <alignment vertical="center"/>
    </xf>
    <xf numFmtId="42" fontId="0" fillId="0" borderId="0" applyFont="0" applyFill="0" applyBorder="0" applyAlignment="0" applyProtection="0">
      <alignment vertical="center"/>
    </xf>
    <xf numFmtId="0" fontId="25" fillId="9" borderId="0" applyNumberFormat="0" applyBorder="0" applyAlignment="0" applyProtection="0">
      <alignment vertical="center"/>
    </xf>
    <xf numFmtId="0" fontId="27" fillId="11"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5" borderId="0" applyNumberFormat="0" applyBorder="0" applyAlignment="0" applyProtection="0">
      <alignment vertical="center"/>
    </xf>
    <xf numFmtId="0" fontId="30" fillId="12" borderId="0" applyNumberFormat="0" applyBorder="0" applyAlignment="0" applyProtection="0">
      <alignment vertical="center"/>
    </xf>
    <xf numFmtId="43"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4" fillId="5"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0" borderId="14" applyNumberFormat="0" applyFont="0" applyAlignment="0" applyProtection="0">
      <alignment vertical="center"/>
    </xf>
    <xf numFmtId="0" fontId="24" fillId="4" borderId="0" applyNumberFormat="0" applyBorder="0" applyAlignment="0" applyProtection="0">
      <alignment vertical="center"/>
    </xf>
    <xf numFmtId="0" fontId="2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10" borderId="14" applyNumberFormat="0" applyFont="0" applyAlignment="0" applyProtection="0">
      <alignment vertical="center"/>
    </xf>
    <xf numFmtId="0" fontId="36" fillId="0" borderId="19" applyNumberFormat="0" applyFill="0" applyAlignment="0" applyProtection="0">
      <alignment vertical="center"/>
    </xf>
    <xf numFmtId="0" fontId="0" fillId="10" borderId="14" applyNumberFormat="0" applyFont="0" applyAlignment="0" applyProtection="0">
      <alignment vertical="center"/>
    </xf>
    <xf numFmtId="0" fontId="35" fillId="0" borderId="18" applyNumberFormat="0" applyFill="0" applyAlignment="0" applyProtection="0">
      <alignment vertical="center"/>
    </xf>
    <xf numFmtId="0" fontId="24" fillId="15" borderId="0" applyNumberFormat="0" applyBorder="0" applyAlignment="0" applyProtection="0">
      <alignment vertical="center"/>
    </xf>
    <xf numFmtId="0" fontId="29" fillId="0" borderId="16" applyNumberFormat="0" applyFill="0" applyAlignment="0" applyProtection="0">
      <alignment vertical="center"/>
    </xf>
    <xf numFmtId="0" fontId="28" fillId="0" borderId="0" applyNumberFormat="0" applyFill="0" applyBorder="0" applyAlignment="0" applyProtection="0">
      <alignment vertical="center"/>
    </xf>
    <xf numFmtId="0" fontId="24" fillId="16" borderId="0" applyNumberFormat="0" applyBorder="0" applyAlignment="0" applyProtection="0">
      <alignment vertical="center"/>
    </xf>
    <xf numFmtId="0" fontId="38" fillId="17" borderId="20" applyNumberFormat="0" applyAlignment="0" applyProtection="0">
      <alignment vertical="center"/>
    </xf>
    <xf numFmtId="0" fontId="39" fillId="17" borderId="15" applyNumberFormat="0" applyAlignment="0" applyProtection="0">
      <alignment vertical="center"/>
    </xf>
    <xf numFmtId="0" fontId="40" fillId="18" borderId="21" applyNumberFormat="0" applyAlignment="0" applyProtection="0">
      <alignment vertical="center"/>
    </xf>
    <xf numFmtId="0" fontId="25" fillId="11" borderId="0" applyNumberFormat="0" applyBorder="0" applyAlignment="0" applyProtection="0">
      <alignment vertical="center"/>
    </xf>
    <xf numFmtId="0" fontId="24" fillId="7" borderId="0" applyNumberFormat="0" applyBorder="0" applyAlignment="0" applyProtection="0">
      <alignment vertical="center"/>
    </xf>
    <xf numFmtId="0" fontId="31" fillId="0" borderId="17" applyNumberFormat="0" applyFill="0" applyAlignment="0" applyProtection="0">
      <alignment vertical="center"/>
    </xf>
    <xf numFmtId="0" fontId="41" fillId="0" borderId="22" applyNumberFormat="0" applyFill="0" applyAlignment="0" applyProtection="0">
      <alignment vertical="center"/>
    </xf>
    <xf numFmtId="0" fontId="37" fillId="9" borderId="0" applyNumberFormat="0" applyBorder="0" applyAlignment="0" applyProtection="0">
      <alignment vertical="center"/>
    </xf>
    <xf numFmtId="0" fontId="42" fillId="21" borderId="0" applyNumberFormat="0" applyBorder="0" applyAlignment="0" applyProtection="0">
      <alignment vertical="center"/>
    </xf>
    <xf numFmtId="0" fontId="25" fillId="13" borderId="0" applyNumberFormat="0" applyBorder="0" applyAlignment="0" applyProtection="0">
      <alignment vertical="center"/>
    </xf>
    <xf numFmtId="0" fontId="24" fillId="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12" borderId="0" applyNumberFormat="0" applyBorder="0" applyAlignment="0" applyProtection="0">
      <alignment vertical="center"/>
    </xf>
    <xf numFmtId="0" fontId="25" fillId="4" borderId="0" applyNumberFormat="0" applyBorder="0" applyAlignment="0" applyProtection="0">
      <alignment vertical="center"/>
    </xf>
    <xf numFmtId="0" fontId="24" fillId="22" borderId="0" applyNumberFormat="0" applyBorder="0" applyAlignment="0" applyProtection="0">
      <alignment vertical="center"/>
    </xf>
    <xf numFmtId="0" fontId="24" fillId="1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4" fillId="3" borderId="0" applyNumberFormat="0" applyBorder="0" applyAlignment="0" applyProtection="0">
      <alignment vertical="center"/>
    </xf>
    <xf numFmtId="0" fontId="25" fillId="20" borderId="0" applyNumberFormat="0" applyBorder="0" applyAlignment="0" applyProtection="0">
      <alignment vertical="center"/>
    </xf>
    <xf numFmtId="0" fontId="24" fillId="3" borderId="0" applyNumberFormat="0" applyBorder="0" applyAlignment="0" applyProtection="0">
      <alignment vertical="center"/>
    </xf>
    <xf numFmtId="0" fontId="24" fillId="14"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0" fillId="0" borderId="0">
      <alignment vertical="center"/>
    </xf>
    <xf numFmtId="0" fontId="0" fillId="0" borderId="0">
      <alignment vertical="center"/>
    </xf>
  </cellStyleXfs>
  <cellXfs count="274">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1" fillId="0" borderId="0" xfId="0" applyFont="1" applyFill="1">
      <alignment vertical="center"/>
    </xf>
    <xf numFmtId="0" fontId="0" fillId="0" borderId="0" xfId="0" applyFill="1" applyAlignment="1">
      <alignment horizontal="center" vertical="center"/>
    </xf>
    <xf numFmtId="0" fontId="0" fillId="0" borderId="0" xfId="0" applyFill="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xf>
    <xf numFmtId="31" fontId="6" fillId="0" borderId="1"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lignment vertical="center"/>
    </xf>
    <xf numFmtId="0" fontId="6" fillId="0" borderId="1"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0" fillId="0" borderId="0" xfId="0" applyBorder="1">
      <alignment vertical="center"/>
    </xf>
    <xf numFmtId="0" fontId="4"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6" fillId="0" borderId="5" xfId="0" applyFont="1" applyFill="1" applyBorder="1" applyAlignment="1">
      <alignment horizontal="center" vertical="center"/>
    </xf>
    <xf numFmtId="0" fontId="9" fillId="0" borderId="0"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1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Alignment="1">
      <alignment horizontal="center" vertical="center"/>
    </xf>
    <xf numFmtId="0" fontId="9" fillId="0" borderId="0" xfId="0" applyFont="1">
      <alignment vertical="center"/>
    </xf>
    <xf numFmtId="0" fontId="9" fillId="0" borderId="0" xfId="0" applyFont="1" applyFill="1">
      <alignment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0" fontId="0" fillId="0" borderId="0" xfId="0" applyBorder="1" applyAlignment="1">
      <alignment horizontal="left" vertical="center"/>
    </xf>
    <xf numFmtId="0" fontId="9" fillId="0" borderId="0" xfId="0" applyFont="1" applyBorder="1" applyAlignment="1">
      <alignment horizontal="left" vertical="center"/>
    </xf>
    <xf numFmtId="0" fontId="1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9" fillId="0" borderId="1" xfId="0" applyFont="1" applyFill="1" applyBorder="1" applyAlignment="1">
      <alignment horizontal="left" vertical="center" wrapText="1"/>
    </xf>
    <xf numFmtId="0" fontId="8" fillId="0" borderId="0" xfId="0" applyFont="1">
      <alignment vertical="center"/>
    </xf>
    <xf numFmtId="0" fontId="16" fillId="0" borderId="0" xfId="0" applyFont="1">
      <alignment vertical="center"/>
    </xf>
    <xf numFmtId="0" fontId="0" fillId="0" borderId="0" xfId="0" applyFont="1">
      <alignment vertical="center"/>
    </xf>
    <xf numFmtId="0" fontId="0" fillId="0" borderId="0" xfId="0" applyFont="1" applyFill="1">
      <alignment vertical="center"/>
    </xf>
    <xf numFmtId="0" fontId="0" fillId="0" borderId="0" xfId="0" applyBorder="1">
      <alignment vertical="center"/>
    </xf>
    <xf numFmtId="0" fontId="0" fillId="0" borderId="0" xfId="0" applyFont="1" applyBorder="1" applyAlignment="1">
      <alignment horizontal="center" vertical="center"/>
    </xf>
    <xf numFmtId="0" fontId="0" fillId="0" borderId="0" xfId="0" applyFo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16"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16"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pplyProtection="1">
      <alignment horizontal="center" vertical="center"/>
    </xf>
    <xf numFmtId="49" fontId="9" fillId="0" borderId="1" xfId="0" applyNumberFormat="1" applyFont="1" applyFill="1" applyBorder="1" applyAlignment="1" applyProtection="1">
      <alignment horizontal="center" vertical="center"/>
    </xf>
    <xf numFmtId="0" fontId="9" fillId="0" borderId="2" xfId="0" applyFont="1" applyFill="1" applyBorder="1" applyAlignment="1">
      <alignment horizontal="center" vertical="center"/>
    </xf>
    <xf numFmtId="57" fontId="9" fillId="0" borderId="1" xfId="0" applyNumberFormat="1" applyFont="1" applyFill="1" applyBorder="1" applyAlignment="1">
      <alignment horizontal="center" vertical="center"/>
    </xf>
    <xf numFmtId="0" fontId="9" fillId="0" borderId="3" xfId="0" applyFont="1" applyFill="1" applyBorder="1" applyAlignment="1">
      <alignment horizontal="center" vertical="center"/>
    </xf>
    <xf numFmtId="57" fontId="9" fillId="0" borderId="1" xfId="0" applyNumberFormat="1" applyFont="1" applyFill="1" applyBorder="1" applyAlignment="1">
      <alignment horizontal="left" vertical="center"/>
    </xf>
    <xf numFmtId="0" fontId="9" fillId="0" borderId="4" xfId="0" applyFont="1" applyFill="1" applyBorder="1" applyAlignment="1">
      <alignment horizontal="center" vertical="center"/>
    </xf>
    <xf numFmtId="0" fontId="9" fillId="0" borderId="2" xfId="0" applyFont="1" applyFill="1" applyBorder="1" applyAlignment="1">
      <alignment vertical="center"/>
    </xf>
    <xf numFmtId="0" fontId="9" fillId="0" borderId="3" xfId="0" applyFont="1" applyFill="1" applyBorder="1" applyAlignment="1">
      <alignment vertical="center"/>
    </xf>
    <xf numFmtId="49"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4" xfId="0" applyFont="1" applyFill="1" applyBorder="1" applyAlignment="1">
      <alignment vertical="center"/>
    </xf>
    <xf numFmtId="0" fontId="0" fillId="0" borderId="1"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0" fontId="0" fillId="0" borderId="0" xfId="0" applyFont="1" applyAlignment="1">
      <alignment horizontal="left" vertical="center"/>
    </xf>
    <xf numFmtId="0" fontId="8" fillId="0" borderId="0" xfId="0" applyFont="1" applyBorder="1" applyAlignment="1">
      <alignment horizontal="center" vertical="center"/>
    </xf>
    <xf numFmtId="0" fontId="17" fillId="0" borderId="0" xfId="0" applyFont="1" applyAlignment="1">
      <alignment horizontal="center" vertical="center"/>
    </xf>
    <xf numFmtId="177" fontId="5" fillId="0" borderId="6" xfId="0" applyNumberFormat="1" applyFont="1" applyFill="1" applyBorder="1" applyAlignment="1">
      <alignment horizontal="center" vertical="center"/>
    </xf>
    <xf numFmtId="0" fontId="5" fillId="0" borderId="10" xfId="0" applyFont="1" applyFill="1" applyBorder="1" applyAlignment="1">
      <alignment horizontal="center" vertical="center" wrapText="1"/>
    </xf>
    <xf numFmtId="0" fontId="16" fillId="0" borderId="0" xfId="0" applyFont="1" applyBorder="1" applyAlignment="1">
      <alignment horizontal="center" vertical="center"/>
    </xf>
    <xf numFmtId="0" fontId="5" fillId="0" borderId="0" xfId="0" applyFont="1" applyAlignment="1">
      <alignment horizontal="center" vertical="center"/>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5" fillId="0" borderId="0" xfId="0" applyFont="1" applyBorder="1">
      <alignment vertical="center"/>
    </xf>
    <xf numFmtId="179" fontId="9" fillId="0" borderId="1" xfId="12" applyNumberFormat="1" applyFont="1" applyFill="1" applyBorder="1" applyAlignment="1">
      <alignment horizontal="center" vertical="center"/>
    </xf>
    <xf numFmtId="179" fontId="9" fillId="0" borderId="2" xfId="0" applyNumberFormat="1" applyFont="1" applyFill="1" applyBorder="1" applyAlignment="1">
      <alignment horizontal="center" vertical="center" wrapText="1"/>
    </xf>
    <xf numFmtId="179" fontId="9" fillId="0" borderId="2" xfId="0" applyNumberFormat="1" applyFont="1" applyFill="1" applyBorder="1" applyAlignment="1">
      <alignment horizontal="center" vertical="center" wrapText="1"/>
    </xf>
    <xf numFmtId="179" fontId="9" fillId="0" borderId="4" xfId="0" applyNumberFormat="1" applyFont="1" applyFill="1" applyBorder="1" applyAlignment="1">
      <alignment horizontal="center" vertical="center" wrapText="1"/>
    </xf>
    <xf numFmtId="179" fontId="9" fillId="0" borderId="1" xfId="0" applyNumberFormat="1" applyFont="1" applyFill="1" applyBorder="1" applyAlignment="1" applyProtection="1">
      <alignment horizontal="center" vertical="center" wrapText="1"/>
    </xf>
    <xf numFmtId="179" fontId="9" fillId="0" borderId="2" xfId="0" applyNumberFormat="1" applyFont="1" applyFill="1" applyBorder="1" applyAlignment="1">
      <alignment horizontal="center" vertical="center"/>
    </xf>
    <xf numFmtId="179" fontId="9" fillId="0" borderId="3"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179" fontId="9" fillId="0" borderId="11" xfId="0" applyNumberFormat="1" applyFont="1" applyFill="1" applyBorder="1" applyAlignment="1">
      <alignment horizontal="center" vertical="center"/>
    </xf>
    <xf numFmtId="179" fontId="9" fillId="0" borderId="1" xfId="0" applyNumberFormat="1" applyFont="1" applyFill="1" applyBorder="1" applyAlignment="1">
      <alignment horizontal="center" vertical="center" wrapText="1"/>
    </xf>
    <xf numFmtId="179" fontId="9" fillId="0" borderId="11" xfId="0" applyNumberFormat="1" applyFont="1" applyFill="1" applyBorder="1" applyAlignment="1">
      <alignment horizontal="center" vertical="center"/>
    </xf>
    <xf numFmtId="0" fontId="9" fillId="0" borderId="5" xfId="0" applyFont="1" applyFill="1" applyBorder="1" applyAlignment="1">
      <alignment horizontal="center" vertical="center" wrapText="1"/>
    </xf>
    <xf numFmtId="179" fontId="9" fillId="0" borderId="12" xfId="0" applyNumberFormat="1" applyFont="1" applyFill="1" applyBorder="1" applyAlignment="1">
      <alignment horizontal="center" vertical="center"/>
    </xf>
    <xf numFmtId="179" fontId="9" fillId="0" borderId="11" xfId="0" applyNumberFormat="1" applyFont="1" applyFill="1" applyBorder="1" applyAlignment="1">
      <alignment horizontal="center" vertical="center"/>
    </xf>
    <xf numFmtId="0" fontId="16" fillId="0" borderId="1" xfId="0" applyFont="1" applyFill="1" applyBorder="1">
      <alignment vertical="center"/>
    </xf>
    <xf numFmtId="179" fontId="9" fillId="0" borderId="2" xfId="0" applyNumberFormat="1" applyFont="1" applyFill="1" applyBorder="1" applyAlignment="1">
      <alignment horizontal="center" vertical="center"/>
    </xf>
    <xf numFmtId="179" fontId="9" fillId="0" borderId="3" xfId="0" applyNumberFormat="1" applyFont="1" applyFill="1" applyBorder="1" applyAlignment="1">
      <alignment horizontal="center" vertical="center"/>
    </xf>
    <xf numFmtId="179" fontId="9" fillId="0" borderId="1" xfId="0" applyNumberFormat="1" applyFont="1" applyFill="1" applyBorder="1" applyAlignment="1" applyProtection="1">
      <alignment horizontal="center" vertical="center"/>
    </xf>
    <xf numFmtId="0" fontId="16" fillId="0" borderId="0" xfId="0" applyFont="1" applyFill="1">
      <alignment vertical="center"/>
    </xf>
    <xf numFmtId="179" fontId="9" fillId="0" borderId="4" xfId="0" applyNumberFormat="1" applyFont="1" applyFill="1" applyBorder="1" applyAlignment="1">
      <alignment horizontal="center" vertical="center"/>
    </xf>
    <xf numFmtId="179" fontId="9"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9" fillId="0" borderId="1" xfId="0" applyFont="1" applyFill="1" applyBorder="1" applyAlignment="1">
      <alignment horizontal="center" vertical="center"/>
    </xf>
    <xf numFmtId="179" fontId="9" fillId="0" borderId="1" xfId="0"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0" fontId="0" fillId="0" borderId="0" xfId="0" applyFont="1" applyFill="1" applyBorder="1" applyAlignment="1">
      <alignment horizontal="center" vertical="center"/>
    </xf>
    <xf numFmtId="179" fontId="9" fillId="0" borderId="9" xfId="0" applyNumberFormat="1" applyFont="1" applyFill="1" applyBorder="1" applyAlignment="1">
      <alignment horizontal="center" vertical="center" wrapText="1"/>
    </xf>
    <xf numFmtId="179" fontId="9" fillId="0" borderId="9" xfId="0" applyNumberFormat="1" applyFont="1" applyFill="1" applyBorder="1" applyAlignment="1">
      <alignment horizontal="center" vertical="center" wrapText="1"/>
    </xf>
    <xf numFmtId="0" fontId="0" fillId="0" borderId="9" xfId="0" applyFont="1" applyFill="1" applyBorder="1" applyAlignment="1">
      <alignment horizontal="center" vertical="center"/>
    </xf>
    <xf numFmtId="0" fontId="9" fillId="0" borderId="9" xfId="0" applyFont="1" applyFill="1" applyBorder="1" applyAlignment="1">
      <alignment horizontal="center" vertical="center"/>
    </xf>
    <xf numFmtId="0" fontId="0" fillId="0" borderId="0" xfId="0" applyFont="1" applyBorder="1" applyAlignment="1">
      <alignment horizontal="center" vertical="center"/>
    </xf>
    <xf numFmtId="0" fontId="0" fillId="0" borderId="0" xfId="0" applyFont="1" applyBorder="1">
      <alignment vertical="center"/>
    </xf>
    <xf numFmtId="0" fontId="0" fillId="0" borderId="0" xfId="0" applyFont="1" applyFill="1" applyAlignment="1">
      <alignment horizontal="left" vertical="center"/>
    </xf>
    <xf numFmtId="179" fontId="9" fillId="0" borderId="0" xfId="0" applyNumberFormat="1" applyFont="1" applyFill="1" applyBorder="1" applyAlignment="1">
      <alignment vertical="center" wrapText="1"/>
    </xf>
    <xf numFmtId="179" fontId="9" fillId="0" borderId="0" xfId="0" applyNumberFormat="1" applyFont="1" applyFill="1" applyAlignment="1">
      <alignment vertical="center" wrapText="1"/>
    </xf>
    <xf numFmtId="179" fontId="9" fillId="0" borderId="0" xfId="0" applyNumberFormat="1" applyFont="1" applyFill="1" applyBorder="1" applyAlignment="1">
      <alignment vertical="center" wrapText="1"/>
    </xf>
    <xf numFmtId="179" fontId="9" fillId="0" borderId="0" xfId="0" applyNumberFormat="1" applyFont="1" applyFill="1" applyBorder="1" applyAlignment="1">
      <alignment vertical="center" wrapText="1"/>
    </xf>
    <xf numFmtId="179" fontId="9" fillId="0" borderId="0" xfId="0" applyNumberFormat="1" applyFont="1" applyFill="1" applyBorder="1" applyAlignment="1">
      <alignment horizontal="center" vertical="center" wrapText="1"/>
    </xf>
    <xf numFmtId="179" fontId="9" fillId="0" borderId="0" xfId="0" applyNumberFormat="1" applyFont="1" applyFill="1" applyAlignment="1">
      <alignment horizontal="center" vertical="center" wrapText="1"/>
    </xf>
    <xf numFmtId="179" fontId="9" fillId="0" borderId="0" xfId="0" applyNumberFormat="1" applyFont="1" applyFill="1" applyBorder="1" applyAlignment="1">
      <alignment horizontal="center" vertical="center" wrapText="1"/>
    </xf>
    <xf numFmtId="179" fontId="9" fillId="0" borderId="0" xfId="0" applyNumberFormat="1" applyFont="1" applyFill="1" applyBorder="1" applyAlignment="1">
      <alignment horizontal="center" vertical="center" wrapText="1"/>
    </xf>
    <xf numFmtId="0" fontId="0" fillId="0" borderId="0" xfId="0" applyFont="1" applyFill="1" applyBorder="1">
      <alignment vertical="center"/>
    </xf>
    <xf numFmtId="0" fontId="8" fillId="0" borderId="0" xfId="0" applyFont="1" applyAlignment="1">
      <alignment horizontal="center" vertical="center"/>
    </xf>
    <xf numFmtId="0" fontId="16" fillId="0" borderId="0" xfId="0" applyFont="1" applyAlignment="1">
      <alignment horizontal="center" vertical="center"/>
    </xf>
    <xf numFmtId="0" fontId="16" fillId="0" borderId="0" xfId="0" applyFont="1" applyBorder="1">
      <alignment vertical="center"/>
    </xf>
    <xf numFmtId="0" fontId="0" fillId="0" borderId="0" xfId="0" applyFont="1" applyBorder="1">
      <alignment vertical="center"/>
    </xf>
    <xf numFmtId="0" fontId="0" fillId="0" borderId="0" xfId="0" applyFont="1" applyAlignment="1">
      <alignment horizontal="left" vertical="center"/>
    </xf>
    <xf numFmtId="0" fontId="0" fillId="0" borderId="0" xfId="0" applyFont="1">
      <alignment vertical="center"/>
    </xf>
    <xf numFmtId="0" fontId="16" fillId="2" borderId="0" xfId="0" applyFont="1" applyFill="1">
      <alignment vertical="center"/>
    </xf>
    <xf numFmtId="0" fontId="18" fillId="2" borderId="0" xfId="0" applyFont="1" applyFill="1">
      <alignment vertical="center"/>
    </xf>
    <xf numFmtId="0" fontId="0" fillId="0" borderId="0" xfId="0" applyFont="1" applyFill="1">
      <alignment vertical="center"/>
    </xf>
    <xf numFmtId="0" fontId="19" fillId="0" borderId="0" xfId="0" applyFont="1" applyFill="1">
      <alignment vertical="center"/>
    </xf>
    <xf numFmtId="0" fontId="0" fillId="0" borderId="0" xfId="0" applyFill="1">
      <alignment vertical="center"/>
    </xf>
    <xf numFmtId="0" fontId="0" fillId="0" borderId="0" xfId="0" applyFont="1" applyAlignment="1">
      <alignment horizontal="center" vertical="center"/>
    </xf>
    <xf numFmtId="0" fontId="0" fillId="0" borderId="0" xfId="0" applyFont="1" applyFill="1" applyAlignment="1">
      <alignment horizontal="center" vertical="center"/>
    </xf>
    <xf numFmtId="0" fontId="15" fillId="0" borderId="0" xfId="0" applyFont="1" applyFill="1" applyAlignment="1">
      <alignment horizontal="center" vertical="center"/>
    </xf>
    <xf numFmtId="0" fontId="9" fillId="0" borderId="0" xfId="0" applyNumberFormat="1" applyFont="1" applyFill="1" applyAlignment="1">
      <alignment horizontal="center" vertical="center"/>
    </xf>
    <xf numFmtId="0" fontId="0" fillId="0" borderId="0" xfId="0" applyFont="1" applyFill="1" applyAlignment="1">
      <alignment horizontal="center" vertical="center"/>
    </xf>
    <xf numFmtId="0" fontId="0" fillId="0" borderId="0" xfId="0" applyNumberFormat="1" applyFont="1" applyFill="1" applyAlignment="1">
      <alignment horizontal="center" vertical="center"/>
    </xf>
    <xf numFmtId="0" fontId="0" fillId="0" borderId="0" xfId="0" applyFont="1" applyAlignment="1">
      <alignment horizontal="center" vertical="center"/>
    </xf>
    <xf numFmtId="0" fontId="0" fillId="0" borderId="0" xfId="0" applyFo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0" fillId="0" borderId="0" xfId="0" applyFont="1" applyFill="1" applyAlignment="1">
      <alignment horizontal="left" vertical="center"/>
    </xf>
    <xf numFmtId="0" fontId="9" fillId="0" borderId="0" xfId="0" applyNumberFormat="1" applyFont="1" applyFill="1" applyAlignment="1">
      <alignment horizontal="left" vertical="center"/>
    </xf>
    <xf numFmtId="0" fontId="20" fillId="0" borderId="0" xfId="0" applyNumberFormat="1" applyFont="1" applyFill="1" applyBorder="1" applyAlignment="1">
      <alignment horizontal="center" vertical="center"/>
    </xf>
    <xf numFmtId="0" fontId="16" fillId="0" borderId="6"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14"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77" fontId="0" fillId="0" borderId="0" xfId="0" applyNumberFormat="1" applyFont="1" applyFill="1" applyAlignment="1">
      <alignment horizontal="center" vertical="center"/>
    </xf>
    <xf numFmtId="178" fontId="0" fillId="0" borderId="0" xfId="0" applyNumberFormat="1" applyFont="1" applyFill="1" applyAlignment="1">
      <alignment horizontal="left" vertical="center"/>
    </xf>
    <xf numFmtId="0" fontId="0" fillId="0" borderId="0" xfId="0" applyNumberFormat="1" applyFont="1" applyFill="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8" fillId="0" borderId="0" xfId="0" applyNumberFormat="1" applyFont="1" applyFill="1" applyBorder="1" applyAlignment="1">
      <alignment horizontal="center" vertical="center"/>
    </xf>
    <xf numFmtId="177" fontId="5" fillId="0" borderId="6" xfId="0" applyNumberFormat="1" applyFont="1" applyFill="1" applyBorder="1" applyAlignment="1">
      <alignment horizontal="center" vertical="center" wrapText="1"/>
    </xf>
    <xf numFmtId="177" fontId="5" fillId="0" borderId="6" xfId="0" applyNumberFormat="1" applyFont="1" applyFill="1" applyBorder="1" applyAlignment="1">
      <alignment horizontal="center" vertical="center"/>
    </xf>
    <xf numFmtId="0" fontId="5" fillId="0" borderId="6"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3" xfId="0" applyNumberFormat="1" applyFont="1" applyFill="1" applyBorder="1" applyAlignment="1">
      <alignment horizontal="center" vertical="center" wrapText="1"/>
    </xf>
    <xf numFmtId="179" fontId="0" fillId="0" borderId="0" xfId="0" applyNumberFormat="1" applyFont="1" applyFill="1" applyBorder="1" applyAlignment="1">
      <alignment horizontal="center" vertical="center"/>
    </xf>
    <xf numFmtId="179" fontId="9" fillId="0"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0" fontId="9" fillId="0" borderId="1" xfId="54" applyNumberFormat="1" applyFont="1" applyFill="1" applyBorder="1" applyAlignment="1">
      <alignment horizontal="center" vertical="center" wrapText="1"/>
    </xf>
    <xf numFmtId="0" fontId="16" fillId="0" borderId="0" xfId="0" applyFont="1" applyFill="1" applyBorder="1">
      <alignment vertical="center"/>
    </xf>
    <xf numFmtId="0" fontId="16" fillId="2" borderId="0" xfId="0" applyFont="1" applyFill="1" applyBorder="1">
      <alignment vertical="center"/>
    </xf>
    <xf numFmtId="0" fontId="18" fillId="2" borderId="0" xfId="0" applyFont="1" applyFill="1" applyBorder="1">
      <alignment vertical="center"/>
    </xf>
    <xf numFmtId="0" fontId="0" fillId="0" borderId="0" xfId="0" applyFont="1" applyBorder="1">
      <alignment vertical="center"/>
    </xf>
    <xf numFmtId="0" fontId="0" fillId="0" borderId="0" xfId="0" applyFont="1" applyFill="1" applyBorder="1">
      <alignment vertical="center"/>
    </xf>
    <xf numFmtId="0" fontId="9" fillId="0" borderId="1" xfId="0" applyFont="1" applyFill="1" applyBorder="1" applyAlignment="1" applyProtection="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xf>
    <xf numFmtId="177" fontId="9" fillId="0" borderId="1" xfId="0" applyNumberFormat="1" applyFont="1" applyFill="1" applyBorder="1" applyAlignment="1">
      <alignment horizontal="center" vertical="center"/>
    </xf>
    <xf numFmtId="179" fontId="9" fillId="0" borderId="1" xfId="0" applyNumberFormat="1" applyFont="1" applyFill="1" applyBorder="1" applyAlignment="1">
      <alignment horizontal="center" vertical="center"/>
    </xf>
    <xf numFmtId="57" fontId="9"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23" fillId="0" borderId="0" xfId="0" applyFont="1" applyFill="1" applyAlignment="1">
      <alignment horizontal="center" vertical="center"/>
    </xf>
    <xf numFmtId="0" fontId="5" fillId="0" borderId="0" xfId="0" applyFont="1" applyFill="1" applyAlignment="1">
      <alignment horizontal="center" vertical="center"/>
    </xf>
    <xf numFmtId="0" fontId="0" fillId="0" borderId="0" xfId="0" applyFont="1" applyFill="1" applyAlignment="1">
      <alignment horizontal="center" vertical="center"/>
    </xf>
    <xf numFmtId="0" fontId="9" fillId="0" borderId="1" xfId="0" applyFont="1" applyFill="1" applyBorder="1" applyAlignment="1">
      <alignment horizontal="center" vertical="center"/>
    </xf>
    <xf numFmtId="179"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0" fillId="0" borderId="0" xfId="0" applyFont="1" applyFill="1" applyAlignment="1">
      <alignment horizontal="center" vertical="center"/>
    </xf>
    <xf numFmtId="0" fontId="9" fillId="0" borderId="1" xfId="0" applyFont="1" applyFill="1" applyBorder="1" applyAlignment="1">
      <alignment horizontal="center" vertical="center"/>
    </xf>
    <xf numFmtId="177" fontId="9" fillId="0" borderId="1" xfId="0" applyNumberFormat="1" applyFont="1" applyFill="1" applyBorder="1" applyAlignment="1">
      <alignment horizontal="center" vertical="center"/>
    </xf>
    <xf numFmtId="0" fontId="11" fillId="0" borderId="0" xfId="0" applyFont="1" applyFill="1">
      <alignment vertical="center"/>
    </xf>
    <xf numFmtId="0" fontId="15"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0" fillId="0" borderId="9" xfId="0" applyFont="1" applyFill="1" applyBorder="1" applyAlignment="1">
      <alignment horizontal="left" vertical="center"/>
    </xf>
    <xf numFmtId="0" fontId="0" fillId="0" borderId="9" xfId="0" applyFont="1" applyFill="1" applyBorder="1" applyAlignment="1">
      <alignment horizontal="center" vertical="center"/>
    </xf>
    <xf numFmtId="0" fontId="15" fillId="0" borderId="9" xfId="0" applyFont="1" applyFill="1" applyBorder="1" applyAlignment="1">
      <alignment horizontal="center" vertical="center"/>
    </xf>
    <xf numFmtId="0" fontId="9" fillId="0" borderId="9" xfId="0" applyNumberFormat="1" applyFont="1" applyFill="1" applyBorder="1" applyAlignment="1">
      <alignment horizontal="left" vertical="center"/>
    </xf>
    <xf numFmtId="0" fontId="9" fillId="0" borderId="1" xfId="0" applyNumberFormat="1" applyFont="1" applyFill="1" applyBorder="1" applyAlignment="1" applyProtection="1">
      <alignment horizontal="center" vertical="center"/>
    </xf>
    <xf numFmtId="0" fontId="9" fillId="0" borderId="1" xfId="0" applyFont="1" applyFill="1" applyBorder="1" applyAlignment="1">
      <alignment vertical="center"/>
    </xf>
    <xf numFmtId="0" fontId="0" fillId="0" borderId="1" xfId="0" applyNumberFormat="1" applyFont="1" applyFill="1" applyBorder="1" applyAlignment="1">
      <alignment horizontal="center" vertical="center"/>
    </xf>
    <xf numFmtId="179" fontId="9" fillId="0" borderId="1" xfId="0" applyNumberFormat="1" applyFont="1" applyFill="1" applyBorder="1" applyAlignment="1">
      <alignment horizontal="center" vertical="center"/>
    </xf>
    <xf numFmtId="179"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179" fontId="0" fillId="0" borderId="0" xfId="0" applyNumberFormat="1" applyFont="1" applyBorder="1" applyAlignment="1">
      <alignment horizontal="center" vertical="center"/>
    </xf>
    <xf numFmtId="0" fontId="0" fillId="0" borderId="9" xfId="0" applyFont="1" applyFill="1" applyBorder="1" applyAlignment="1">
      <alignment horizontal="left" vertical="center"/>
    </xf>
    <xf numFmtId="0" fontId="0" fillId="0" borderId="9" xfId="0" applyNumberFormat="1" applyFont="1" applyFill="1" applyBorder="1" applyAlignment="1">
      <alignment horizontal="center" vertical="center"/>
    </xf>
    <xf numFmtId="0" fontId="0" fillId="0" borderId="0" xfId="0" applyFont="1" applyBorder="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标题 5"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注释 2" xfId="20"/>
    <cellStyle name="标题 1" xfId="21" builtinId="16"/>
    <cellStyle name="注释 3" xfId="22"/>
    <cellStyle name="标题 2" xfId="23" builtinId="17"/>
    <cellStyle name="60% - 强调文字颜色 1" xfId="24" builtinId="32"/>
    <cellStyle name="标题 3" xfId="25" builtinId="18"/>
    <cellStyle name="标题 6" xfId="26"/>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3" xfId="54"/>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colors>
    <mruColors>
      <color rgb="00FF0000"/>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74"/>
  <sheetViews>
    <sheetView tabSelected="1" view="pageBreakPreview" zoomScaleNormal="100" topLeftCell="A155" workbookViewId="0">
      <selection activeCell="Q6" sqref="Q6"/>
    </sheetView>
  </sheetViews>
  <sheetFormatPr defaultColWidth="9" defaultRowHeight="14.25"/>
  <cols>
    <col min="1" max="1" width="9" style="179"/>
    <col min="2" max="2" width="9" style="180"/>
    <col min="3" max="3" width="13.625" style="181" customWidth="1"/>
    <col min="4" max="4" width="14.625" style="180" customWidth="1"/>
    <col min="5" max="5" width="8.125" style="180" customWidth="1"/>
    <col min="6" max="6" width="4.875" style="180" customWidth="1"/>
    <col min="7" max="7" width="19.875" style="182" customWidth="1"/>
    <col min="8" max="8" width="22.75" style="180" customWidth="1"/>
    <col min="9" max="9" width="11.375" style="180" customWidth="1"/>
    <col min="10" max="10" width="13.25" style="180" customWidth="1"/>
    <col min="11" max="11" width="13" style="180" customWidth="1"/>
    <col min="12" max="12" width="15.5" style="180" customWidth="1"/>
    <col min="13" max="13" width="12.875" style="183"/>
    <col min="14" max="14" width="17.875" style="184" customWidth="1"/>
    <col min="15" max="15" width="0.125" style="185" customWidth="1"/>
    <col min="16" max="16" width="12.875" style="186" hidden="1" customWidth="1"/>
    <col min="17" max="17" width="12.125" customWidth="1"/>
  </cols>
  <sheetData>
    <row r="1" s="172" customFormat="1" ht="20" customHeight="1" spans="1:18">
      <c r="A1" s="187" t="s">
        <v>0</v>
      </c>
      <c r="B1" s="188"/>
      <c r="C1" s="188"/>
      <c r="D1" s="187"/>
      <c r="E1" s="189"/>
      <c r="F1" s="189"/>
      <c r="G1" s="190"/>
      <c r="H1" s="189"/>
      <c r="I1" s="189"/>
      <c r="J1" s="210"/>
      <c r="K1" s="210"/>
      <c r="L1" s="210"/>
      <c r="M1" s="211"/>
      <c r="N1" s="212"/>
      <c r="O1" s="213"/>
      <c r="P1" s="214"/>
      <c r="Q1" s="214"/>
      <c r="R1" s="214"/>
    </row>
    <row r="2" s="173" customFormat="1" ht="39" customHeight="1" spans="1:18">
      <c r="A2" s="79" t="s">
        <v>1</v>
      </c>
      <c r="B2" s="80"/>
      <c r="C2" s="80"/>
      <c r="D2" s="80"/>
      <c r="E2" s="80"/>
      <c r="F2" s="80"/>
      <c r="G2" s="191"/>
      <c r="H2" s="80"/>
      <c r="I2" s="80"/>
      <c r="J2" s="80"/>
      <c r="K2" s="80"/>
      <c r="L2" s="80"/>
      <c r="M2" s="80"/>
      <c r="N2" s="215"/>
      <c r="O2" s="213"/>
      <c r="P2" s="213"/>
      <c r="Q2" s="213"/>
      <c r="R2" s="213"/>
    </row>
    <row r="3" s="73" customFormat="1" ht="31" customHeight="1" spans="1:18">
      <c r="A3" s="192" t="s">
        <v>2</v>
      </c>
      <c r="B3" s="193" t="s">
        <v>3</v>
      </c>
      <c r="C3" s="194" t="s">
        <v>4</v>
      </c>
      <c r="D3" s="195" t="s">
        <v>5</v>
      </c>
      <c r="E3" s="196" t="s">
        <v>6</v>
      </c>
      <c r="F3" s="195" t="s">
        <v>7</v>
      </c>
      <c r="G3" s="197" t="s">
        <v>8</v>
      </c>
      <c r="H3" s="198" t="s">
        <v>9</v>
      </c>
      <c r="I3" s="198"/>
      <c r="J3" s="216" t="s">
        <v>10</v>
      </c>
      <c r="K3" s="216"/>
      <c r="L3" s="217" t="s">
        <v>11</v>
      </c>
      <c r="M3" s="217"/>
      <c r="N3" s="218" t="s">
        <v>12</v>
      </c>
      <c r="O3" s="119"/>
      <c r="P3" s="119"/>
      <c r="Q3" s="169"/>
      <c r="R3" s="169"/>
    </row>
    <row r="4" s="73" customFormat="1" spans="1:18">
      <c r="A4" s="199"/>
      <c r="B4" s="200"/>
      <c r="C4" s="201"/>
      <c r="D4" s="202"/>
      <c r="E4" s="203"/>
      <c r="F4" s="202"/>
      <c r="G4" s="204"/>
      <c r="H4" s="205"/>
      <c r="I4" s="205"/>
      <c r="J4" s="121" t="s">
        <v>13</v>
      </c>
      <c r="K4" s="121"/>
      <c r="L4" s="219"/>
      <c r="M4" s="219"/>
      <c r="N4" s="220"/>
      <c r="O4" s="119"/>
      <c r="P4" s="119"/>
      <c r="Q4" s="169"/>
      <c r="R4" s="169"/>
    </row>
    <row r="5" s="73" customFormat="1" spans="1:18">
      <c r="A5" s="199"/>
      <c r="B5" s="200"/>
      <c r="C5" s="201"/>
      <c r="D5" s="202"/>
      <c r="E5" s="203"/>
      <c r="F5" s="202"/>
      <c r="G5" s="204"/>
      <c r="H5" s="205"/>
      <c r="I5" s="205"/>
      <c r="J5" s="121" t="s">
        <v>14</v>
      </c>
      <c r="K5" s="121" t="s">
        <v>15</v>
      </c>
      <c r="L5" s="219"/>
      <c r="M5" s="219"/>
      <c r="N5" s="220"/>
      <c r="O5" s="119"/>
      <c r="P5" s="119"/>
      <c r="Q5" s="169"/>
      <c r="R5" s="169"/>
    </row>
    <row r="6" s="73" customFormat="1" ht="118" customHeight="1" spans="1:23">
      <c r="A6" s="199"/>
      <c r="B6" s="200"/>
      <c r="C6" s="201"/>
      <c r="D6" s="202"/>
      <c r="E6" s="203"/>
      <c r="F6" s="202"/>
      <c r="G6" s="204"/>
      <c r="H6" s="202" t="s">
        <v>16</v>
      </c>
      <c r="I6" s="202" t="s">
        <v>17</v>
      </c>
      <c r="J6" s="123" t="s">
        <v>18</v>
      </c>
      <c r="K6" s="123" t="s">
        <v>19</v>
      </c>
      <c r="L6" s="123" t="s">
        <v>20</v>
      </c>
      <c r="M6" s="124" t="s">
        <v>21</v>
      </c>
      <c r="N6" s="220"/>
      <c r="O6" s="119"/>
      <c r="P6" s="125"/>
      <c r="Q6" s="170"/>
      <c r="R6" s="170"/>
      <c r="S6" s="170"/>
      <c r="T6" s="170"/>
      <c r="U6" s="170"/>
      <c r="V6" s="170"/>
      <c r="W6" s="170"/>
    </row>
    <row r="7" s="73" customFormat="1" ht="28" customHeight="1" spans="1:21">
      <c r="A7" s="206">
        <v>1</v>
      </c>
      <c r="B7" s="207" t="s">
        <v>22</v>
      </c>
      <c r="C7" s="208" t="s">
        <v>23</v>
      </c>
      <c r="D7" s="57" t="s">
        <v>24</v>
      </c>
      <c r="E7" s="57" t="s">
        <v>25</v>
      </c>
      <c r="F7" s="57" t="s">
        <v>26</v>
      </c>
      <c r="G7" s="59" t="s">
        <v>27</v>
      </c>
      <c r="H7" s="57" t="s">
        <v>28</v>
      </c>
      <c r="I7" s="57" t="s">
        <v>29</v>
      </c>
      <c r="J7" s="221">
        <v>732.48</v>
      </c>
      <c r="K7" s="221"/>
      <c r="L7" s="221">
        <f>J7*12</f>
        <v>8789.76</v>
      </c>
      <c r="M7" s="150">
        <v>19672.32</v>
      </c>
      <c r="N7" s="140"/>
      <c r="O7" s="222"/>
      <c r="P7" s="223"/>
      <c r="T7" s="170"/>
      <c r="U7" s="170"/>
    </row>
    <row r="8" s="73" customFormat="1" ht="28" customHeight="1" spans="1:21">
      <c r="A8" s="206">
        <v>2</v>
      </c>
      <c r="B8" s="207"/>
      <c r="C8" s="208"/>
      <c r="D8" s="57" t="s">
        <v>24</v>
      </c>
      <c r="E8" s="57" t="s">
        <v>30</v>
      </c>
      <c r="F8" s="57" t="s">
        <v>26</v>
      </c>
      <c r="G8" s="59" t="s">
        <v>27</v>
      </c>
      <c r="H8" s="57" t="s">
        <v>31</v>
      </c>
      <c r="I8" s="57" t="s">
        <v>32</v>
      </c>
      <c r="J8" s="221">
        <v>906.88</v>
      </c>
      <c r="K8" s="221"/>
      <c r="L8" s="221">
        <f t="shared" ref="L8:L39" si="0">J8*12</f>
        <v>10882.56</v>
      </c>
      <c r="M8" s="150"/>
      <c r="N8" s="140"/>
      <c r="O8" s="222"/>
      <c r="P8" s="223"/>
      <c r="T8" s="170"/>
      <c r="U8" s="170"/>
    </row>
    <row r="9" s="144" customFormat="1" ht="28" customHeight="1" spans="1:21">
      <c r="A9" s="206">
        <v>3</v>
      </c>
      <c r="B9" s="207"/>
      <c r="C9" s="209" t="s">
        <v>33</v>
      </c>
      <c r="D9" s="57" t="s">
        <v>34</v>
      </c>
      <c r="E9" s="57" t="s">
        <v>35</v>
      </c>
      <c r="F9" s="57" t="s">
        <v>26</v>
      </c>
      <c r="G9" s="59" t="s">
        <v>36</v>
      </c>
      <c r="H9" s="57" t="s">
        <v>37</v>
      </c>
      <c r="I9" s="57" t="s">
        <v>38</v>
      </c>
      <c r="J9" s="221">
        <v>1534.72</v>
      </c>
      <c r="K9" s="221"/>
      <c r="L9" s="221">
        <f t="shared" si="0"/>
        <v>18416.64</v>
      </c>
      <c r="M9" s="224">
        <v>30554.88</v>
      </c>
      <c r="N9" s="140"/>
      <c r="O9" s="222"/>
      <c r="P9" s="223"/>
      <c r="T9" s="231"/>
      <c r="U9" s="231"/>
    </row>
    <row r="10" s="174" customFormat="1" ht="28" customHeight="1" spans="1:21">
      <c r="A10" s="206">
        <v>4</v>
      </c>
      <c r="B10" s="207"/>
      <c r="C10" s="209"/>
      <c r="D10" s="57" t="s">
        <v>34</v>
      </c>
      <c r="E10" s="57" t="s">
        <v>39</v>
      </c>
      <c r="F10" s="57" t="s">
        <v>26</v>
      </c>
      <c r="G10" s="59" t="s">
        <v>40</v>
      </c>
      <c r="H10" s="57" t="s">
        <v>41</v>
      </c>
      <c r="I10" s="57" t="s">
        <v>42</v>
      </c>
      <c r="J10" s="221">
        <v>1011.52</v>
      </c>
      <c r="K10" s="221"/>
      <c r="L10" s="221">
        <f t="shared" si="0"/>
        <v>12138.24</v>
      </c>
      <c r="M10" s="224"/>
      <c r="N10" s="140"/>
      <c r="O10" s="222"/>
      <c r="P10" s="223"/>
      <c r="T10" s="232"/>
      <c r="U10" s="232"/>
    </row>
    <row r="11" s="144" customFormat="1" ht="28" customHeight="1" spans="1:21">
      <c r="A11" s="206">
        <v>5</v>
      </c>
      <c r="B11" s="207"/>
      <c r="C11" s="208" t="s">
        <v>43</v>
      </c>
      <c r="D11" s="64" t="s">
        <v>44</v>
      </c>
      <c r="E11" s="64" t="s">
        <v>45</v>
      </c>
      <c r="F11" s="57" t="s">
        <v>46</v>
      </c>
      <c r="G11" s="59" t="s">
        <v>47</v>
      </c>
      <c r="H11" s="57" t="s">
        <v>48</v>
      </c>
      <c r="I11" s="57" t="s">
        <v>49</v>
      </c>
      <c r="J11" s="221">
        <v>1011.52</v>
      </c>
      <c r="K11" s="221"/>
      <c r="L11" s="148">
        <f t="shared" si="0"/>
        <v>12138.24</v>
      </c>
      <c r="M11" s="224">
        <v>40600.32</v>
      </c>
      <c r="N11" s="140"/>
      <c r="O11" s="222"/>
      <c r="P11" s="223"/>
      <c r="T11" s="231"/>
      <c r="U11" s="231"/>
    </row>
    <row r="12" s="144" customFormat="1" ht="28" customHeight="1" spans="1:21">
      <c r="A12" s="206">
        <v>6</v>
      </c>
      <c r="B12" s="207"/>
      <c r="C12" s="208"/>
      <c r="D12" s="64" t="s">
        <v>50</v>
      </c>
      <c r="E12" s="64" t="s">
        <v>51</v>
      </c>
      <c r="F12" s="57" t="s">
        <v>26</v>
      </c>
      <c r="G12" s="59" t="s">
        <v>52</v>
      </c>
      <c r="H12" s="57" t="s">
        <v>53</v>
      </c>
      <c r="I12" s="57" t="s">
        <v>54</v>
      </c>
      <c r="J12" s="221">
        <v>1011.52</v>
      </c>
      <c r="K12" s="221"/>
      <c r="L12" s="148">
        <f t="shared" si="0"/>
        <v>12138.24</v>
      </c>
      <c r="M12" s="224"/>
      <c r="N12" s="140"/>
      <c r="O12" s="222"/>
      <c r="P12" s="223"/>
      <c r="T12" s="231"/>
      <c r="U12" s="231"/>
    </row>
    <row r="13" s="144" customFormat="1" ht="28" customHeight="1" spans="1:21">
      <c r="A13" s="206">
        <v>7</v>
      </c>
      <c r="B13" s="207"/>
      <c r="C13" s="208"/>
      <c r="D13" s="64" t="s">
        <v>55</v>
      </c>
      <c r="E13" s="64" t="s">
        <v>56</v>
      </c>
      <c r="F13" s="57" t="s">
        <v>26</v>
      </c>
      <c r="G13" s="59" t="s">
        <v>57</v>
      </c>
      <c r="H13" s="57" t="s">
        <v>58</v>
      </c>
      <c r="I13" s="57" t="s">
        <v>59</v>
      </c>
      <c r="J13" s="225">
        <v>627.84</v>
      </c>
      <c r="K13" s="221"/>
      <c r="L13" s="148">
        <f t="shared" si="0"/>
        <v>7534.08</v>
      </c>
      <c r="M13" s="224"/>
      <c r="N13" s="140"/>
      <c r="O13" s="222"/>
      <c r="P13" s="223"/>
      <c r="T13" s="231"/>
      <c r="U13" s="231"/>
    </row>
    <row r="14" s="144" customFormat="1" ht="28" customHeight="1" spans="1:21">
      <c r="A14" s="206">
        <v>8</v>
      </c>
      <c r="B14" s="207"/>
      <c r="C14" s="208"/>
      <c r="D14" s="64" t="s">
        <v>60</v>
      </c>
      <c r="E14" s="64" t="s">
        <v>61</v>
      </c>
      <c r="F14" s="57" t="s">
        <v>46</v>
      </c>
      <c r="G14" s="59" t="s">
        <v>62</v>
      </c>
      <c r="H14" s="57" t="s">
        <v>63</v>
      </c>
      <c r="I14" s="57" t="s">
        <v>64</v>
      </c>
      <c r="J14" s="148">
        <v>732.48</v>
      </c>
      <c r="K14" s="221"/>
      <c r="L14" s="148">
        <f t="shared" si="0"/>
        <v>8789.76</v>
      </c>
      <c r="M14" s="224"/>
      <c r="N14" s="140"/>
      <c r="O14" s="222"/>
      <c r="P14" s="223"/>
      <c r="T14" s="231"/>
      <c r="U14" s="231"/>
    </row>
    <row r="15" s="144" customFormat="1" ht="28" customHeight="1" spans="1:21">
      <c r="A15" s="206">
        <v>9</v>
      </c>
      <c r="B15" s="207"/>
      <c r="C15" s="208" t="s">
        <v>65</v>
      </c>
      <c r="D15" s="104" t="s">
        <v>66</v>
      </c>
      <c r="E15" s="104" t="s">
        <v>67</v>
      </c>
      <c r="F15" s="104" t="s">
        <v>46</v>
      </c>
      <c r="G15" s="59" t="s">
        <v>68</v>
      </c>
      <c r="H15" s="57" t="s">
        <v>69</v>
      </c>
      <c r="I15" s="57" t="s">
        <v>70</v>
      </c>
      <c r="J15" s="225">
        <v>418.56</v>
      </c>
      <c r="K15" s="221"/>
      <c r="L15" s="221">
        <f t="shared" si="0"/>
        <v>5022.72</v>
      </c>
      <c r="M15" s="226">
        <v>56087.04</v>
      </c>
      <c r="N15" s="140"/>
      <c r="O15" s="222"/>
      <c r="P15" s="223"/>
      <c r="T15" s="231"/>
      <c r="U15" s="231"/>
    </row>
    <row r="16" s="144" customFormat="1" ht="28" customHeight="1" spans="1:21">
      <c r="A16" s="206">
        <v>10</v>
      </c>
      <c r="B16" s="207"/>
      <c r="C16" s="208"/>
      <c r="D16" s="104" t="s">
        <v>66</v>
      </c>
      <c r="E16" s="104" t="s">
        <v>71</v>
      </c>
      <c r="F16" s="104" t="s">
        <v>26</v>
      </c>
      <c r="G16" s="59" t="s">
        <v>72</v>
      </c>
      <c r="H16" s="57" t="s">
        <v>73</v>
      </c>
      <c r="I16" s="57" t="s">
        <v>74</v>
      </c>
      <c r="J16" s="225">
        <v>383.68</v>
      </c>
      <c r="K16" s="221"/>
      <c r="L16" s="221">
        <f t="shared" si="0"/>
        <v>4604.16</v>
      </c>
      <c r="M16" s="226"/>
      <c r="N16" s="140"/>
      <c r="O16" s="222"/>
      <c r="P16" s="223"/>
      <c r="T16" s="231"/>
      <c r="U16" s="231"/>
    </row>
    <row r="17" s="144" customFormat="1" ht="28" customHeight="1" spans="1:21">
      <c r="A17" s="206">
        <v>11</v>
      </c>
      <c r="B17" s="207"/>
      <c r="C17" s="208"/>
      <c r="D17" s="104" t="s">
        <v>75</v>
      </c>
      <c r="E17" s="104" t="s">
        <v>76</v>
      </c>
      <c r="F17" s="104" t="s">
        <v>26</v>
      </c>
      <c r="G17" s="59" t="s">
        <v>77</v>
      </c>
      <c r="H17" s="57" t="s">
        <v>78</v>
      </c>
      <c r="I17" s="57" t="s">
        <v>32</v>
      </c>
      <c r="J17" s="221">
        <v>906.88</v>
      </c>
      <c r="K17" s="221"/>
      <c r="L17" s="221">
        <f t="shared" si="0"/>
        <v>10882.56</v>
      </c>
      <c r="M17" s="226"/>
      <c r="N17" s="140"/>
      <c r="O17" s="222"/>
      <c r="P17" s="223"/>
      <c r="T17" s="231"/>
      <c r="U17" s="231"/>
    </row>
    <row r="18" s="175" customFormat="1" ht="28" customHeight="1" spans="1:21">
      <c r="A18" s="206">
        <v>12</v>
      </c>
      <c r="B18" s="207"/>
      <c r="C18" s="208"/>
      <c r="D18" s="104" t="s">
        <v>79</v>
      </c>
      <c r="E18" s="104" t="s">
        <v>80</v>
      </c>
      <c r="F18" s="104" t="s">
        <v>26</v>
      </c>
      <c r="G18" s="59" t="s">
        <v>81</v>
      </c>
      <c r="H18" s="57" t="s">
        <v>82</v>
      </c>
      <c r="I18" s="57" t="s">
        <v>83</v>
      </c>
      <c r="J18" s="221">
        <v>732.48</v>
      </c>
      <c r="K18" s="221"/>
      <c r="L18" s="221">
        <f t="shared" si="0"/>
        <v>8789.76</v>
      </c>
      <c r="M18" s="226"/>
      <c r="N18" s="140"/>
      <c r="O18" s="222"/>
      <c r="P18" s="223"/>
      <c r="T18" s="233"/>
      <c r="U18" s="233"/>
    </row>
    <row r="19" s="175" customFormat="1" ht="28" customHeight="1" spans="1:21">
      <c r="A19" s="206">
        <v>13</v>
      </c>
      <c r="B19" s="207"/>
      <c r="C19" s="208"/>
      <c r="D19" s="104" t="s">
        <v>84</v>
      </c>
      <c r="E19" s="104" t="s">
        <v>85</v>
      </c>
      <c r="F19" s="104" t="s">
        <v>26</v>
      </c>
      <c r="G19" s="59" t="s">
        <v>86</v>
      </c>
      <c r="H19" s="57" t="s">
        <v>87</v>
      </c>
      <c r="I19" s="57" t="s">
        <v>88</v>
      </c>
      <c r="J19" s="225">
        <v>802.24</v>
      </c>
      <c r="K19" s="221"/>
      <c r="L19" s="221">
        <f t="shared" si="0"/>
        <v>9626.88</v>
      </c>
      <c r="M19" s="226"/>
      <c r="N19" s="140"/>
      <c r="O19" s="222"/>
      <c r="P19" s="223"/>
      <c r="T19" s="233"/>
      <c r="U19" s="233"/>
    </row>
    <row r="20" s="175" customFormat="1" ht="28" customHeight="1" spans="1:21">
      <c r="A20" s="206">
        <v>14</v>
      </c>
      <c r="B20" s="207"/>
      <c r="C20" s="208"/>
      <c r="D20" s="104" t="s">
        <v>84</v>
      </c>
      <c r="E20" s="104" t="s">
        <v>89</v>
      </c>
      <c r="F20" s="104" t="s">
        <v>26</v>
      </c>
      <c r="G20" s="59" t="s">
        <v>86</v>
      </c>
      <c r="H20" s="57" t="s">
        <v>90</v>
      </c>
      <c r="I20" s="57" t="s">
        <v>91</v>
      </c>
      <c r="J20" s="225">
        <v>697.6</v>
      </c>
      <c r="K20" s="221"/>
      <c r="L20" s="221">
        <f t="shared" si="0"/>
        <v>8371.2</v>
      </c>
      <c r="M20" s="226"/>
      <c r="N20" s="140"/>
      <c r="O20" s="222"/>
      <c r="P20" s="223"/>
      <c r="T20" s="233"/>
      <c r="U20" s="233"/>
    </row>
    <row r="21" s="175" customFormat="1" ht="28" customHeight="1" spans="1:21">
      <c r="A21" s="206">
        <v>15</v>
      </c>
      <c r="B21" s="207"/>
      <c r="C21" s="208"/>
      <c r="D21" s="104" t="s">
        <v>92</v>
      </c>
      <c r="E21" s="104" t="s">
        <v>93</v>
      </c>
      <c r="F21" s="104" t="s">
        <v>26</v>
      </c>
      <c r="G21" s="59" t="s">
        <v>94</v>
      </c>
      <c r="H21" s="57" t="s">
        <v>95</v>
      </c>
      <c r="I21" s="57" t="s">
        <v>96</v>
      </c>
      <c r="J21" s="221">
        <v>732.48</v>
      </c>
      <c r="K21" s="221"/>
      <c r="L21" s="221">
        <f t="shared" si="0"/>
        <v>8789.76</v>
      </c>
      <c r="M21" s="226"/>
      <c r="N21" s="140"/>
      <c r="O21" s="222"/>
      <c r="P21" s="223"/>
      <c r="T21" s="233"/>
      <c r="U21" s="233"/>
    </row>
    <row r="22" s="175" customFormat="1" ht="28" customHeight="1" spans="1:21">
      <c r="A22" s="206">
        <v>16</v>
      </c>
      <c r="B22" s="207" t="s">
        <v>22</v>
      </c>
      <c r="C22" s="208" t="s">
        <v>65</v>
      </c>
      <c r="D22" s="104" t="s">
        <v>66</v>
      </c>
      <c r="E22" s="64" t="s">
        <v>97</v>
      </c>
      <c r="F22" s="57" t="s">
        <v>26</v>
      </c>
      <c r="G22" s="59" t="s">
        <v>81</v>
      </c>
      <c r="H22" s="57" t="s">
        <v>98</v>
      </c>
      <c r="I22" s="57" t="s">
        <v>99</v>
      </c>
      <c r="J22" s="221">
        <v>1639.36</v>
      </c>
      <c r="K22" s="102"/>
      <c r="L22" s="221">
        <f t="shared" si="0"/>
        <v>19672.32</v>
      </c>
      <c r="M22" s="226">
        <v>207640.64</v>
      </c>
      <c r="N22" s="140"/>
      <c r="O22" s="222"/>
      <c r="P22" s="223"/>
      <c r="T22" s="233"/>
      <c r="U22" s="233"/>
    </row>
    <row r="23" s="175" customFormat="1" ht="28" customHeight="1" spans="1:21">
      <c r="A23" s="206">
        <v>17</v>
      </c>
      <c r="B23" s="207"/>
      <c r="C23" s="208"/>
      <c r="D23" s="104" t="s">
        <v>100</v>
      </c>
      <c r="E23" s="104" t="s">
        <v>101</v>
      </c>
      <c r="F23" s="104" t="s">
        <v>26</v>
      </c>
      <c r="G23" s="59" t="s">
        <v>102</v>
      </c>
      <c r="H23" s="57" t="s">
        <v>103</v>
      </c>
      <c r="I23" s="57" t="s">
        <v>104</v>
      </c>
      <c r="J23" s="221">
        <v>837.12</v>
      </c>
      <c r="K23" s="102"/>
      <c r="L23" s="221">
        <f t="shared" si="0"/>
        <v>10045.44</v>
      </c>
      <c r="M23" s="226"/>
      <c r="N23" s="140"/>
      <c r="O23" s="222"/>
      <c r="P23" s="223"/>
      <c r="T23" s="233"/>
      <c r="U23" s="233"/>
    </row>
    <row r="24" s="175" customFormat="1" ht="28" customHeight="1" spans="1:21">
      <c r="A24" s="206">
        <v>18</v>
      </c>
      <c r="B24" s="207"/>
      <c r="C24" s="208"/>
      <c r="D24" s="104" t="s">
        <v>100</v>
      </c>
      <c r="E24" s="104" t="s">
        <v>105</v>
      </c>
      <c r="F24" s="104" t="s">
        <v>46</v>
      </c>
      <c r="G24" s="59" t="s">
        <v>106</v>
      </c>
      <c r="H24" s="57" t="s">
        <v>107</v>
      </c>
      <c r="I24" s="57" t="s">
        <v>108</v>
      </c>
      <c r="J24" s="221">
        <v>1464.96</v>
      </c>
      <c r="K24" s="102"/>
      <c r="L24" s="221">
        <f t="shared" si="0"/>
        <v>17579.52</v>
      </c>
      <c r="M24" s="226"/>
      <c r="N24" s="140"/>
      <c r="O24" s="222"/>
      <c r="P24" s="223"/>
      <c r="T24" s="233"/>
      <c r="U24" s="233"/>
    </row>
    <row r="25" s="175" customFormat="1" ht="28" customHeight="1" spans="1:21">
      <c r="A25" s="206">
        <v>19</v>
      </c>
      <c r="B25" s="207"/>
      <c r="C25" s="208"/>
      <c r="D25" s="104" t="s">
        <v>109</v>
      </c>
      <c r="E25" s="104" t="s">
        <v>110</v>
      </c>
      <c r="F25" s="104" t="s">
        <v>26</v>
      </c>
      <c r="G25" s="59" t="s">
        <v>86</v>
      </c>
      <c r="H25" s="57" t="s">
        <v>111</v>
      </c>
      <c r="I25" s="57" t="s">
        <v>112</v>
      </c>
      <c r="J25" s="221">
        <v>732.48</v>
      </c>
      <c r="K25" s="221"/>
      <c r="L25" s="221">
        <f t="shared" si="0"/>
        <v>8789.76</v>
      </c>
      <c r="M25" s="226"/>
      <c r="N25" s="140"/>
      <c r="O25" s="222"/>
      <c r="P25" s="223"/>
      <c r="T25" s="233"/>
      <c r="U25" s="233"/>
    </row>
    <row r="26" s="175" customFormat="1" ht="28" customHeight="1" spans="1:21">
      <c r="A26" s="206">
        <v>20</v>
      </c>
      <c r="B26" s="207"/>
      <c r="C26" s="208"/>
      <c r="D26" s="104" t="s">
        <v>100</v>
      </c>
      <c r="E26" s="104" t="s">
        <v>113</v>
      </c>
      <c r="F26" s="104" t="s">
        <v>46</v>
      </c>
      <c r="G26" s="59" t="s">
        <v>114</v>
      </c>
      <c r="H26" s="57" t="s">
        <v>115</v>
      </c>
      <c r="I26" s="57" t="s">
        <v>116</v>
      </c>
      <c r="J26" s="225">
        <v>592.96</v>
      </c>
      <c r="K26" s="221"/>
      <c r="L26" s="221">
        <v>2964.8</v>
      </c>
      <c r="M26" s="226"/>
      <c r="N26" s="221" t="s">
        <v>117</v>
      </c>
      <c r="O26" s="222"/>
      <c r="P26" s="223"/>
      <c r="T26" s="233"/>
      <c r="U26" s="233"/>
    </row>
    <row r="27" s="175" customFormat="1" ht="28" customHeight="1" spans="1:21">
      <c r="A27" s="206">
        <v>21</v>
      </c>
      <c r="B27" s="207"/>
      <c r="C27" s="208"/>
      <c r="D27" s="104" t="s">
        <v>118</v>
      </c>
      <c r="E27" s="104" t="s">
        <v>119</v>
      </c>
      <c r="F27" s="104" t="s">
        <v>46</v>
      </c>
      <c r="G27" s="59" t="s">
        <v>120</v>
      </c>
      <c r="H27" s="57" t="s">
        <v>121</v>
      </c>
      <c r="I27" s="57" t="s">
        <v>122</v>
      </c>
      <c r="J27" s="225">
        <v>1674.24</v>
      </c>
      <c r="K27" s="221"/>
      <c r="L27" s="221">
        <v>11719.68</v>
      </c>
      <c r="M27" s="226"/>
      <c r="N27" s="221" t="s">
        <v>123</v>
      </c>
      <c r="O27" s="222"/>
      <c r="P27" s="223"/>
      <c r="T27" s="233"/>
      <c r="U27" s="233"/>
    </row>
    <row r="28" s="175" customFormat="1" ht="28" customHeight="1" spans="1:21">
      <c r="A28" s="206">
        <v>22</v>
      </c>
      <c r="B28" s="207"/>
      <c r="C28" s="208"/>
      <c r="D28" s="104" t="s">
        <v>100</v>
      </c>
      <c r="E28" s="104" t="s">
        <v>124</v>
      </c>
      <c r="F28" s="104" t="s">
        <v>26</v>
      </c>
      <c r="G28" s="59" t="s">
        <v>125</v>
      </c>
      <c r="H28" s="57" t="s">
        <v>126</v>
      </c>
      <c r="I28" s="57" t="s">
        <v>127</v>
      </c>
      <c r="J28" s="225">
        <v>453.44</v>
      </c>
      <c r="K28" s="221"/>
      <c r="L28" s="221">
        <f t="shared" si="0"/>
        <v>5441.28</v>
      </c>
      <c r="M28" s="226"/>
      <c r="N28" s="140"/>
      <c r="O28" s="222"/>
      <c r="P28" s="223"/>
      <c r="T28" s="233"/>
      <c r="U28" s="233"/>
    </row>
    <row r="29" s="175" customFormat="1" ht="28" customHeight="1" spans="1:21">
      <c r="A29" s="206">
        <v>23</v>
      </c>
      <c r="B29" s="207"/>
      <c r="C29" s="208"/>
      <c r="D29" s="104" t="s">
        <v>92</v>
      </c>
      <c r="E29" s="104" t="s">
        <v>128</v>
      </c>
      <c r="F29" s="104" t="s">
        <v>26</v>
      </c>
      <c r="G29" s="59" t="s">
        <v>129</v>
      </c>
      <c r="H29" s="57" t="s">
        <v>90</v>
      </c>
      <c r="I29" s="57" t="s">
        <v>91</v>
      </c>
      <c r="J29" s="225">
        <v>697.6</v>
      </c>
      <c r="K29" s="221"/>
      <c r="L29" s="221">
        <f t="shared" si="0"/>
        <v>8371.2</v>
      </c>
      <c r="M29" s="226"/>
      <c r="N29" s="140"/>
      <c r="O29" s="222"/>
      <c r="P29" s="223"/>
      <c r="T29" s="233"/>
      <c r="U29" s="233"/>
    </row>
    <row r="30" s="174" customFormat="1" ht="28" customHeight="1" spans="1:21">
      <c r="A30" s="206">
        <v>24</v>
      </c>
      <c r="B30" s="207"/>
      <c r="C30" s="208"/>
      <c r="D30" s="104" t="s">
        <v>100</v>
      </c>
      <c r="E30" s="104" t="s">
        <v>130</v>
      </c>
      <c r="F30" s="104" t="s">
        <v>26</v>
      </c>
      <c r="G30" s="59" t="s">
        <v>125</v>
      </c>
      <c r="H30" s="57" t="s">
        <v>131</v>
      </c>
      <c r="I30" s="57" t="s">
        <v>132</v>
      </c>
      <c r="J30" s="225">
        <v>488.32</v>
      </c>
      <c r="K30" s="221"/>
      <c r="L30" s="221">
        <f t="shared" si="0"/>
        <v>5859.84</v>
      </c>
      <c r="M30" s="226"/>
      <c r="N30" s="140"/>
      <c r="O30" s="222"/>
      <c r="P30" s="223"/>
      <c r="T30" s="232"/>
      <c r="U30" s="232"/>
    </row>
    <row r="31" s="174" customFormat="1" ht="28" customHeight="1" spans="1:21">
      <c r="A31" s="206">
        <v>25</v>
      </c>
      <c r="B31" s="207"/>
      <c r="C31" s="208"/>
      <c r="D31" s="104" t="s">
        <v>84</v>
      </c>
      <c r="E31" s="104" t="s">
        <v>133</v>
      </c>
      <c r="F31" s="104" t="s">
        <v>46</v>
      </c>
      <c r="G31" s="59" t="s">
        <v>134</v>
      </c>
      <c r="H31" s="104" t="s">
        <v>135</v>
      </c>
      <c r="I31" s="104" t="s">
        <v>136</v>
      </c>
      <c r="J31" s="221">
        <v>1534.72</v>
      </c>
      <c r="K31" s="221"/>
      <c r="L31" s="221">
        <f t="shared" si="0"/>
        <v>18416.64</v>
      </c>
      <c r="M31" s="226"/>
      <c r="N31" s="140"/>
      <c r="O31" s="222"/>
      <c r="P31" s="223"/>
      <c r="T31" s="232"/>
      <c r="U31" s="232"/>
    </row>
    <row r="32" s="174" customFormat="1" ht="28" customHeight="1" spans="1:21">
      <c r="A32" s="206">
        <v>26</v>
      </c>
      <c r="B32" s="207"/>
      <c r="C32" s="208"/>
      <c r="D32" s="104" t="s">
        <v>100</v>
      </c>
      <c r="E32" s="104" t="s">
        <v>137</v>
      </c>
      <c r="F32" s="104" t="s">
        <v>26</v>
      </c>
      <c r="G32" s="59" t="s">
        <v>138</v>
      </c>
      <c r="H32" s="104" t="s">
        <v>98</v>
      </c>
      <c r="I32" s="104" t="s">
        <v>99</v>
      </c>
      <c r="J32" s="221">
        <v>1639.36</v>
      </c>
      <c r="K32" s="221"/>
      <c r="L32" s="221">
        <f t="shared" si="0"/>
        <v>19672.32</v>
      </c>
      <c r="M32" s="226"/>
      <c r="N32" s="140"/>
      <c r="O32" s="222"/>
      <c r="P32" s="223"/>
      <c r="T32" s="232"/>
      <c r="U32" s="232"/>
    </row>
    <row r="33" s="174" customFormat="1" ht="28" customHeight="1" spans="1:21">
      <c r="A33" s="206">
        <v>27</v>
      </c>
      <c r="B33" s="207"/>
      <c r="C33" s="208"/>
      <c r="D33" s="104" t="s">
        <v>92</v>
      </c>
      <c r="E33" s="104" t="s">
        <v>139</v>
      </c>
      <c r="F33" s="104" t="s">
        <v>26</v>
      </c>
      <c r="G33" s="59" t="s">
        <v>140</v>
      </c>
      <c r="H33" s="57" t="s">
        <v>141</v>
      </c>
      <c r="I33" s="57" t="s">
        <v>127</v>
      </c>
      <c r="J33" s="225">
        <v>453.44</v>
      </c>
      <c r="K33" s="221"/>
      <c r="L33" s="221">
        <f t="shared" si="0"/>
        <v>5441.28</v>
      </c>
      <c r="M33" s="226"/>
      <c r="N33" s="140"/>
      <c r="O33" s="222"/>
      <c r="P33" s="223"/>
      <c r="T33" s="232"/>
      <c r="U33" s="232"/>
    </row>
    <row r="34" s="174" customFormat="1" ht="28" customHeight="1" spans="1:21">
      <c r="A34" s="206">
        <v>28</v>
      </c>
      <c r="B34" s="207"/>
      <c r="C34" s="208"/>
      <c r="D34" s="104" t="s">
        <v>100</v>
      </c>
      <c r="E34" s="104" t="s">
        <v>142</v>
      </c>
      <c r="F34" s="104" t="s">
        <v>46</v>
      </c>
      <c r="G34" s="59" t="s">
        <v>143</v>
      </c>
      <c r="H34" s="104" t="s">
        <v>144</v>
      </c>
      <c r="I34" s="104" t="s">
        <v>145</v>
      </c>
      <c r="J34" s="221">
        <v>1639.36</v>
      </c>
      <c r="K34" s="221"/>
      <c r="L34" s="221">
        <f t="shared" si="0"/>
        <v>19672.32</v>
      </c>
      <c r="M34" s="226"/>
      <c r="N34" s="227"/>
      <c r="O34" s="119"/>
      <c r="P34" s="223"/>
      <c r="T34" s="232"/>
      <c r="U34" s="232"/>
    </row>
    <row r="35" s="174" customFormat="1" ht="28" customHeight="1" spans="1:21">
      <c r="A35" s="206">
        <v>29</v>
      </c>
      <c r="B35" s="207"/>
      <c r="C35" s="208"/>
      <c r="D35" s="104" t="s">
        <v>109</v>
      </c>
      <c r="E35" s="104" t="s">
        <v>146</v>
      </c>
      <c r="F35" s="104" t="s">
        <v>147</v>
      </c>
      <c r="G35" s="59" t="s">
        <v>140</v>
      </c>
      <c r="H35" s="57" t="s">
        <v>148</v>
      </c>
      <c r="I35" s="57" t="s">
        <v>149</v>
      </c>
      <c r="J35" s="225">
        <v>627.84</v>
      </c>
      <c r="K35" s="221"/>
      <c r="L35" s="221">
        <f t="shared" si="0"/>
        <v>7534.08</v>
      </c>
      <c r="M35" s="226"/>
      <c r="N35" s="227"/>
      <c r="O35" s="119"/>
      <c r="P35" s="223"/>
      <c r="T35" s="232"/>
      <c r="U35" s="232"/>
    </row>
    <row r="36" s="174" customFormat="1" ht="28" customHeight="1" spans="1:21">
      <c r="A36" s="206">
        <v>30</v>
      </c>
      <c r="B36" s="207"/>
      <c r="C36" s="208"/>
      <c r="D36" s="104" t="s">
        <v>92</v>
      </c>
      <c r="E36" s="104" t="s">
        <v>150</v>
      </c>
      <c r="F36" s="104" t="s">
        <v>26</v>
      </c>
      <c r="G36" s="59" t="s">
        <v>151</v>
      </c>
      <c r="H36" s="57" t="s">
        <v>95</v>
      </c>
      <c r="I36" s="57" t="s">
        <v>96</v>
      </c>
      <c r="J36" s="221">
        <v>732.48</v>
      </c>
      <c r="K36" s="221"/>
      <c r="L36" s="221">
        <f t="shared" si="0"/>
        <v>8789.76</v>
      </c>
      <c r="M36" s="226"/>
      <c r="N36" s="227"/>
      <c r="O36" s="119"/>
      <c r="P36" s="223"/>
      <c r="T36" s="232"/>
      <c r="U36" s="232"/>
    </row>
    <row r="37" s="174" customFormat="1" ht="28" customHeight="1" spans="1:21">
      <c r="A37" s="206">
        <v>31</v>
      </c>
      <c r="B37" s="207"/>
      <c r="C37" s="208"/>
      <c r="D37" s="103" t="s">
        <v>79</v>
      </c>
      <c r="E37" s="103" t="s">
        <v>152</v>
      </c>
      <c r="F37" s="103" t="s">
        <v>46</v>
      </c>
      <c r="G37" s="59" t="s">
        <v>153</v>
      </c>
      <c r="H37" s="104" t="s">
        <v>154</v>
      </c>
      <c r="I37" s="103" t="s">
        <v>155</v>
      </c>
      <c r="J37" s="225">
        <v>1569.6</v>
      </c>
      <c r="K37" s="221"/>
      <c r="L37" s="221">
        <f t="shared" si="0"/>
        <v>18835.2</v>
      </c>
      <c r="M37" s="226"/>
      <c r="N37" s="227"/>
      <c r="O37" s="119"/>
      <c r="P37" s="223"/>
      <c r="T37" s="232"/>
      <c r="U37" s="232"/>
    </row>
    <row r="38" s="174" customFormat="1" ht="28" customHeight="1" spans="1:21">
      <c r="A38" s="206">
        <v>32</v>
      </c>
      <c r="B38" s="207"/>
      <c r="C38" s="208"/>
      <c r="D38" s="104" t="s">
        <v>100</v>
      </c>
      <c r="E38" s="104" t="s">
        <v>133</v>
      </c>
      <c r="F38" s="104" t="s">
        <v>46</v>
      </c>
      <c r="G38" s="59" t="s">
        <v>68</v>
      </c>
      <c r="H38" s="104" t="s">
        <v>156</v>
      </c>
      <c r="I38" s="104" t="s">
        <v>157</v>
      </c>
      <c r="J38" s="225">
        <v>1569.6</v>
      </c>
      <c r="K38" s="221"/>
      <c r="L38" s="221">
        <f t="shared" si="0"/>
        <v>18835.2</v>
      </c>
      <c r="M38" s="226"/>
      <c r="N38" s="227"/>
      <c r="O38" s="119"/>
      <c r="P38" s="223"/>
      <c r="T38" s="232"/>
      <c r="U38" s="232"/>
    </row>
    <row r="39" s="174" customFormat="1" ht="28" customHeight="1" spans="1:21">
      <c r="A39" s="206">
        <v>33</v>
      </c>
      <c r="B39" s="207"/>
      <c r="C39" s="208" t="s">
        <v>158</v>
      </c>
      <c r="D39" s="57" t="s">
        <v>159</v>
      </c>
      <c r="E39" s="57" t="s">
        <v>160</v>
      </c>
      <c r="F39" s="57" t="s">
        <v>46</v>
      </c>
      <c r="G39" s="59" t="s">
        <v>161</v>
      </c>
      <c r="H39" s="57" t="s">
        <v>162</v>
      </c>
      <c r="I39" s="57" t="s">
        <v>74</v>
      </c>
      <c r="J39" s="225">
        <v>383.68</v>
      </c>
      <c r="K39" s="221"/>
      <c r="L39" s="221">
        <f t="shared" si="0"/>
        <v>4604.16</v>
      </c>
      <c r="M39" s="224">
        <v>53157.12</v>
      </c>
      <c r="N39" s="227"/>
      <c r="O39" s="119"/>
      <c r="P39" s="223"/>
      <c r="T39" s="232"/>
      <c r="U39" s="232"/>
    </row>
    <row r="40" s="174" customFormat="1" ht="28" customHeight="1" spans="1:21">
      <c r="A40" s="206">
        <v>34</v>
      </c>
      <c r="B40" s="207"/>
      <c r="C40" s="208"/>
      <c r="D40" s="57" t="s">
        <v>159</v>
      </c>
      <c r="E40" s="57" t="s">
        <v>163</v>
      </c>
      <c r="F40" s="57" t="s">
        <v>46</v>
      </c>
      <c r="G40" s="59" t="s">
        <v>164</v>
      </c>
      <c r="H40" s="57" t="s">
        <v>162</v>
      </c>
      <c r="I40" s="57" t="s">
        <v>74</v>
      </c>
      <c r="J40" s="225">
        <v>383.68</v>
      </c>
      <c r="K40" s="221"/>
      <c r="L40" s="221">
        <f t="shared" ref="L40:L84" si="1">J40*12</f>
        <v>4604.16</v>
      </c>
      <c r="M40" s="224"/>
      <c r="N40" s="227"/>
      <c r="O40" s="119"/>
      <c r="P40" s="223"/>
      <c r="T40" s="232"/>
      <c r="U40" s="232"/>
    </row>
    <row r="41" s="174" customFormat="1" ht="28" customHeight="1" spans="1:21">
      <c r="A41" s="206">
        <v>35</v>
      </c>
      <c r="B41" s="207"/>
      <c r="C41" s="208"/>
      <c r="D41" s="57" t="s">
        <v>159</v>
      </c>
      <c r="E41" s="57" t="s">
        <v>165</v>
      </c>
      <c r="F41" s="57" t="s">
        <v>26</v>
      </c>
      <c r="G41" s="59" t="s">
        <v>166</v>
      </c>
      <c r="H41" s="57" t="s">
        <v>162</v>
      </c>
      <c r="I41" s="57" t="s">
        <v>74</v>
      </c>
      <c r="J41" s="225">
        <v>383.68</v>
      </c>
      <c r="K41" s="221"/>
      <c r="L41" s="221">
        <f t="shared" si="1"/>
        <v>4604.16</v>
      </c>
      <c r="M41" s="224"/>
      <c r="N41" s="227"/>
      <c r="O41" s="119"/>
      <c r="P41" s="223"/>
      <c r="T41" s="232"/>
      <c r="U41" s="232"/>
    </row>
    <row r="42" s="174" customFormat="1" ht="28" customHeight="1" spans="1:21">
      <c r="A42" s="206">
        <v>36</v>
      </c>
      <c r="B42" s="207"/>
      <c r="C42" s="208"/>
      <c r="D42" s="57" t="s">
        <v>159</v>
      </c>
      <c r="E42" s="57" t="s">
        <v>167</v>
      </c>
      <c r="F42" s="57" t="s">
        <v>26</v>
      </c>
      <c r="G42" s="59" t="s">
        <v>166</v>
      </c>
      <c r="H42" s="57" t="s">
        <v>168</v>
      </c>
      <c r="I42" s="57" t="s">
        <v>169</v>
      </c>
      <c r="J42" s="228">
        <v>1430.08</v>
      </c>
      <c r="K42" s="221"/>
      <c r="L42" s="221">
        <f t="shared" si="1"/>
        <v>17160.96</v>
      </c>
      <c r="M42" s="224"/>
      <c r="N42" s="227"/>
      <c r="O42" s="119"/>
      <c r="P42" s="223"/>
      <c r="T42" s="232"/>
      <c r="U42" s="232"/>
    </row>
    <row r="43" s="174" customFormat="1" ht="28" customHeight="1" spans="1:21">
      <c r="A43" s="206">
        <v>37</v>
      </c>
      <c r="B43" s="207"/>
      <c r="C43" s="208"/>
      <c r="D43" s="57" t="s">
        <v>170</v>
      </c>
      <c r="E43" s="57" t="s">
        <v>171</v>
      </c>
      <c r="F43" s="57" t="s">
        <v>46</v>
      </c>
      <c r="G43" s="59" t="s">
        <v>172</v>
      </c>
      <c r="H43" s="57" t="s">
        <v>173</v>
      </c>
      <c r="I43" s="57" t="s">
        <v>174</v>
      </c>
      <c r="J43" s="228">
        <v>592.96</v>
      </c>
      <c r="K43" s="221"/>
      <c r="L43" s="221">
        <f t="shared" si="1"/>
        <v>7115.52</v>
      </c>
      <c r="M43" s="224"/>
      <c r="N43" s="227"/>
      <c r="O43" s="119"/>
      <c r="P43" s="223"/>
      <c r="T43" s="232"/>
      <c r="U43" s="232"/>
    </row>
    <row r="44" s="174" customFormat="1" ht="28" customHeight="1" spans="1:21">
      <c r="A44" s="206">
        <v>38</v>
      </c>
      <c r="B44" s="207"/>
      <c r="C44" s="208"/>
      <c r="D44" s="57" t="s">
        <v>175</v>
      </c>
      <c r="E44" s="57" t="s">
        <v>176</v>
      </c>
      <c r="F44" s="57" t="s">
        <v>26</v>
      </c>
      <c r="G44" s="59" t="s">
        <v>177</v>
      </c>
      <c r="H44" s="57" t="s">
        <v>178</v>
      </c>
      <c r="I44" s="57" t="s">
        <v>179</v>
      </c>
      <c r="J44" s="228">
        <v>767.36</v>
      </c>
      <c r="K44" s="221"/>
      <c r="L44" s="221">
        <f t="shared" si="1"/>
        <v>9208.32</v>
      </c>
      <c r="M44" s="224"/>
      <c r="N44" s="227"/>
      <c r="O44" s="119"/>
      <c r="P44" s="223"/>
      <c r="T44" s="232"/>
      <c r="U44" s="232"/>
    </row>
    <row r="45" s="174" customFormat="1" ht="28" customHeight="1" spans="1:21">
      <c r="A45" s="206">
        <v>39</v>
      </c>
      <c r="B45" s="207"/>
      <c r="C45" s="208"/>
      <c r="D45" s="57" t="s">
        <v>180</v>
      </c>
      <c r="E45" s="57" t="s">
        <v>181</v>
      </c>
      <c r="F45" s="57" t="s">
        <v>46</v>
      </c>
      <c r="G45" s="59" t="s">
        <v>172</v>
      </c>
      <c r="H45" s="57" t="s">
        <v>182</v>
      </c>
      <c r="I45" s="57" t="s">
        <v>183</v>
      </c>
      <c r="J45" s="225">
        <v>488.32</v>
      </c>
      <c r="K45" s="221"/>
      <c r="L45" s="221">
        <f t="shared" si="1"/>
        <v>5859.84</v>
      </c>
      <c r="M45" s="224"/>
      <c r="N45" s="227"/>
      <c r="O45" s="119"/>
      <c r="P45" s="223"/>
      <c r="T45" s="232"/>
      <c r="U45" s="232"/>
    </row>
    <row r="46" s="173" customFormat="1" ht="28" customHeight="1" spans="1:21">
      <c r="A46" s="206">
        <v>40</v>
      </c>
      <c r="B46" s="207" t="s">
        <v>22</v>
      </c>
      <c r="C46" s="208" t="s">
        <v>158</v>
      </c>
      <c r="D46" s="57" t="s">
        <v>170</v>
      </c>
      <c r="E46" s="57" t="s">
        <v>184</v>
      </c>
      <c r="F46" s="57" t="s">
        <v>46</v>
      </c>
      <c r="G46" s="59" t="s">
        <v>185</v>
      </c>
      <c r="H46" s="57" t="s">
        <v>186</v>
      </c>
      <c r="I46" s="57" t="s">
        <v>187</v>
      </c>
      <c r="J46" s="225">
        <v>488.32</v>
      </c>
      <c r="K46" s="221"/>
      <c r="L46" s="221">
        <f t="shared" si="1"/>
        <v>5859.84</v>
      </c>
      <c r="M46" s="224">
        <v>187445.12</v>
      </c>
      <c r="N46" s="227"/>
      <c r="O46" s="119"/>
      <c r="P46" s="223"/>
      <c r="T46" s="234"/>
      <c r="U46" s="234"/>
    </row>
    <row r="47" s="173" customFormat="1" ht="28" customHeight="1" spans="1:21">
      <c r="A47" s="206">
        <v>41</v>
      </c>
      <c r="B47" s="207"/>
      <c r="C47" s="208"/>
      <c r="D47" s="57" t="s">
        <v>188</v>
      </c>
      <c r="E47" s="57" t="s">
        <v>189</v>
      </c>
      <c r="F47" s="57" t="s">
        <v>26</v>
      </c>
      <c r="G47" s="59" t="s">
        <v>190</v>
      </c>
      <c r="H47" s="57" t="s">
        <v>191</v>
      </c>
      <c r="I47" s="57" t="s">
        <v>192</v>
      </c>
      <c r="J47" s="221">
        <v>1325.44</v>
      </c>
      <c r="K47" s="221"/>
      <c r="L47" s="221">
        <f t="shared" si="1"/>
        <v>15905.28</v>
      </c>
      <c r="M47" s="224"/>
      <c r="N47" s="227"/>
      <c r="O47" s="119"/>
      <c r="P47" s="223"/>
      <c r="T47" s="234"/>
      <c r="U47" s="234"/>
    </row>
    <row r="48" s="173" customFormat="1" ht="28" customHeight="1" spans="1:21">
      <c r="A48" s="206">
        <v>42</v>
      </c>
      <c r="B48" s="207"/>
      <c r="C48" s="208"/>
      <c r="D48" s="57" t="s">
        <v>193</v>
      </c>
      <c r="E48" s="57" t="s">
        <v>194</v>
      </c>
      <c r="F48" s="57" t="s">
        <v>46</v>
      </c>
      <c r="G48" s="59" t="s">
        <v>185</v>
      </c>
      <c r="H48" s="57" t="s">
        <v>195</v>
      </c>
      <c r="I48" s="57" t="s">
        <v>196</v>
      </c>
      <c r="J48" s="225">
        <v>802.24</v>
      </c>
      <c r="K48" s="221"/>
      <c r="L48" s="221">
        <f t="shared" si="1"/>
        <v>9626.88</v>
      </c>
      <c r="M48" s="224"/>
      <c r="N48" s="227"/>
      <c r="O48" s="119"/>
      <c r="P48" s="223"/>
      <c r="T48" s="234"/>
      <c r="U48" s="234"/>
    </row>
    <row r="49" s="173" customFormat="1" ht="28" customHeight="1" spans="1:21">
      <c r="A49" s="206">
        <v>43</v>
      </c>
      <c r="B49" s="207"/>
      <c r="C49" s="208"/>
      <c r="D49" s="57" t="s">
        <v>193</v>
      </c>
      <c r="E49" s="57" t="s">
        <v>197</v>
      </c>
      <c r="F49" s="57" t="s">
        <v>46</v>
      </c>
      <c r="G49" s="59" t="s">
        <v>198</v>
      </c>
      <c r="H49" s="57" t="s">
        <v>199</v>
      </c>
      <c r="I49" s="57" t="s">
        <v>200</v>
      </c>
      <c r="J49" s="225">
        <v>453.44</v>
      </c>
      <c r="K49" s="221"/>
      <c r="L49" s="221">
        <f t="shared" si="1"/>
        <v>5441.28</v>
      </c>
      <c r="M49" s="224"/>
      <c r="N49" s="227"/>
      <c r="O49" s="119"/>
      <c r="P49" s="223"/>
      <c r="T49" s="234"/>
      <c r="U49" s="234"/>
    </row>
    <row r="50" s="173" customFormat="1" ht="27" customHeight="1" spans="1:21">
      <c r="A50" s="206">
        <v>44</v>
      </c>
      <c r="B50" s="207"/>
      <c r="C50" s="208"/>
      <c r="D50" s="57" t="s">
        <v>193</v>
      </c>
      <c r="E50" s="57" t="s">
        <v>201</v>
      </c>
      <c r="F50" s="57" t="s">
        <v>26</v>
      </c>
      <c r="G50" s="59" t="s">
        <v>202</v>
      </c>
      <c r="H50" s="57" t="s">
        <v>203</v>
      </c>
      <c r="I50" s="57" t="s">
        <v>204</v>
      </c>
      <c r="J50" s="225">
        <v>592.96</v>
      </c>
      <c r="K50" s="221"/>
      <c r="L50" s="221">
        <f t="shared" si="1"/>
        <v>7115.52</v>
      </c>
      <c r="M50" s="224"/>
      <c r="N50" s="227"/>
      <c r="O50" s="119"/>
      <c r="P50" s="223"/>
      <c r="T50" s="234"/>
      <c r="U50" s="234"/>
    </row>
    <row r="51" s="173" customFormat="1" ht="28" customHeight="1" spans="1:21">
      <c r="A51" s="206">
        <v>45</v>
      </c>
      <c r="B51" s="207"/>
      <c r="C51" s="208"/>
      <c r="D51" s="57" t="s">
        <v>193</v>
      </c>
      <c r="E51" s="57" t="s">
        <v>205</v>
      </c>
      <c r="F51" s="57" t="s">
        <v>46</v>
      </c>
      <c r="G51" s="59" t="s">
        <v>161</v>
      </c>
      <c r="H51" s="57" t="s">
        <v>206</v>
      </c>
      <c r="I51" s="57" t="s">
        <v>207</v>
      </c>
      <c r="J51" s="221">
        <v>662.72</v>
      </c>
      <c r="K51" s="221"/>
      <c r="L51" s="221">
        <f t="shared" si="1"/>
        <v>7952.64</v>
      </c>
      <c r="M51" s="224"/>
      <c r="N51" s="227"/>
      <c r="O51" s="119"/>
      <c r="P51" s="223"/>
      <c r="T51" s="234"/>
      <c r="U51" s="234"/>
    </row>
    <row r="52" s="173" customFormat="1" ht="28" customHeight="1" spans="1:21">
      <c r="A52" s="206">
        <v>46</v>
      </c>
      <c r="B52" s="207"/>
      <c r="C52" s="208"/>
      <c r="D52" s="57" t="s">
        <v>208</v>
      </c>
      <c r="E52" s="57" t="s">
        <v>209</v>
      </c>
      <c r="F52" s="57" t="s">
        <v>26</v>
      </c>
      <c r="G52" s="59" t="s">
        <v>210</v>
      </c>
      <c r="H52" s="57" t="s">
        <v>211</v>
      </c>
      <c r="I52" s="57" t="s">
        <v>212</v>
      </c>
      <c r="J52" s="221">
        <v>837.12</v>
      </c>
      <c r="K52" s="221"/>
      <c r="L52" s="221">
        <f t="shared" si="1"/>
        <v>10045.44</v>
      </c>
      <c r="M52" s="224"/>
      <c r="N52" s="227"/>
      <c r="O52" s="119"/>
      <c r="P52" s="223"/>
      <c r="T52" s="234"/>
      <c r="U52" s="234"/>
    </row>
    <row r="53" s="173" customFormat="1" ht="28" customHeight="1" spans="1:21">
      <c r="A53" s="206">
        <v>47</v>
      </c>
      <c r="B53" s="207"/>
      <c r="C53" s="208"/>
      <c r="D53" s="57" t="s">
        <v>170</v>
      </c>
      <c r="E53" s="57" t="s">
        <v>213</v>
      </c>
      <c r="F53" s="57" t="s">
        <v>26</v>
      </c>
      <c r="G53" s="59" t="s">
        <v>190</v>
      </c>
      <c r="H53" s="57" t="s">
        <v>214</v>
      </c>
      <c r="I53" s="57" t="s">
        <v>215</v>
      </c>
      <c r="J53" s="225">
        <v>488.32</v>
      </c>
      <c r="K53" s="221"/>
      <c r="L53" s="221">
        <f t="shared" si="1"/>
        <v>5859.84</v>
      </c>
      <c r="M53" s="224"/>
      <c r="N53" s="227"/>
      <c r="O53" s="119"/>
      <c r="P53" s="223"/>
      <c r="T53" s="234"/>
      <c r="U53" s="234"/>
    </row>
    <row r="54" s="173" customFormat="1" ht="28" customHeight="1" spans="1:21">
      <c r="A54" s="206">
        <v>48</v>
      </c>
      <c r="B54" s="207"/>
      <c r="C54" s="208"/>
      <c r="D54" s="57" t="s">
        <v>193</v>
      </c>
      <c r="E54" s="64" t="s">
        <v>216</v>
      </c>
      <c r="F54" s="57" t="s">
        <v>46</v>
      </c>
      <c r="G54" s="59" t="s">
        <v>172</v>
      </c>
      <c r="H54" s="57" t="s">
        <v>217</v>
      </c>
      <c r="I54" s="229" t="s">
        <v>218</v>
      </c>
      <c r="J54" s="221">
        <v>558.08</v>
      </c>
      <c r="K54" s="221"/>
      <c r="L54" s="221">
        <f t="shared" si="1"/>
        <v>6696.96</v>
      </c>
      <c r="M54" s="224"/>
      <c r="N54" s="230"/>
      <c r="O54" s="119"/>
      <c r="P54" s="223"/>
      <c r="T54" s="234"/>
      <c r="U54" s="234"/>
    </row>
    <row r="55" s="176" customFormat="1" ht="28" customHeight="1" spans="1:21">
      <c r="A55" s="206">
        <v>49</v>
      </c>
      <c r="B55" s="207"/>
      <c r="C55" s="208"/>
      <c r="D55" s="57" t="s">
        <v>170</v>
      </c>
      <c r="E55" s="64" t="s">
        <v>219</v>
      </c>
      <c r="F55" s="57" t="s">
        <v>46</v>
      </c>
      <c r="G55" s="59" t="s">
        <v>198</v>
      </c>
      <c r="H55" s="57" t="s">
        <v>182</v>
      </c>
      <c r="I55" s="57" t="s">
        <v>183</v>
      </c>
      <c r="J55" s="225">
        <v>488.32</v>
      </c>
      <c r="K55" s="221"/>
      <c r="L55" s="221">
        <v>976.64</v>
      </c>
      <c r="M55" s="224"/>
      <c r="N55" s="230" t="s">
        <v>220</v>
      </c>
      <c r="O55" s="119"/>
      <c r="P55" s="223"/>
      <c r="T55" s="235"/>
      <c r="U55" s="235"/>
    </row>
    <row r="56" s="174" customFormat="1" ht="28" customHeight="1" spans="1:21">
      <c r="A56" s="206">
        <v>50</v>
      </c>
      <c r="B56" s="207"/>
      <c r="C56" s="208"/>
      <c r="D56" s="57" t="s">
        <v>193</v>
      </c>
      <c r="E56" s="57" t="s">
        <v>221</v>
      </c>
      <c r="F56" s="57" t="s">
        <v>46</v>
      </c>
      <c r="G56" s="59" t="s">
        <v>222</v>
      </c>
      <c r="H56" s="57" t="s">
        <v>223</v>
      </c>
      <c r="I56" s="57" t="s">
        <v>224</v>
      </c>
      <c r="J56" s="221">
        <v>418.56</v>
      </c>
      <c r="K56" s="221"/>
      <c r="L56" s="221">
        <f t="shared" si="1"/>
        <v>5022.72</v>
      </c>
      <c r="M56" s="224"/>
      <c r="N56" s="227"/>
      <c r="O56" s="119"/>
      <c r="P56" s="223"/>
      <c r="T56" s="232"/>
      <c r="U56" s="232"/>
    </row>
    <row r="57" s="174" customFormat="1" ht="28" customHeight="1" spans="1:21">
      <c r="A57" s="206">
        <v>51</v>
      </c>
      <c r="B57" s="207"/>
      <c r="C57" s="208"/>
      <c r="D57" s="57" t="s">
        <v>208</v>
      </c>
      <c r="E57" s="57" t="s">
        <v>225</v>
      </c>
      <c r="F57" s="57" t="s">
        <v>46</v>
      </c>
      <c r="G57" s="59" t="s">
        <v>226</v>
      </c>
      <c r="H57" s="57" t="s">
        <v>227</v>
      </c>
      <c r="I57" s="57" t="s">
        <v>228</v>
      </c>
      <c r="J57" s="225">
        <v>592.96</v>
      </c>
      <c r="K57" s="221"/>
      <c r="L57" s="221">
        <f t="shared" si="1"/>
        <v>7115.52</v>
      </c>
      <c r="M57" s="224"/>
      <c r="N57" s="227"/>
      <c r="O57" s="119"/>
      <c r="P57" s="223"/>
      <c r="T57" s="232"/>
      <c r="U57" s="232"/>
    </row>
    <row r="58" s="174" customFormat="1" ht="28" customHeight="1" spans="1:21">
      <c r="A58" s="206">
        <v>52</v>
      </c>
      <c r="B58" s="207"/>
      <c r="C58" s="208"/>
      <c r="D58" s="57" t="s">
        <v>159</v>
      </c>
      <c r="E58" s="64" t="s">
        <v>229</v>
      </c>
      <c r="F58" s="57" t="s">
        <v>46</v>
      </c>
      <c r="G58" s="59" t="s">
        <v>230</v>
      </c>
      <c r="H58" s="57" t="s">
        <v>231</v>
      </c>
      <c r="I58" s="57" t="s">
        <v>200</v>
      </c>
      <c r="J58" s="225">
        <v>453.44</v>
      </c>
      <c r="K58" s="221"/>
      <c r="L58" s="221">
        <f t="shared" si="1"/>
        <v>5441.28</v>
      </c>
      <c r="M58" s="224"/>
      <c r="N58" s="227"/>
      <c r="O58" s="119"/>
      <c r="P58" s="223"/>
      <c r="T58" s="232"/>
      <c r="U58" s="232"/>
    </row>
    <row r="59" s="174" customFormat="1" ht="28" customHeight="1" spans="1:21">
      <c r="A59" s="206">
        <v>53</v>
      </c>
      <c r="B59" s="207"/>
      <c r="C59" s="208"/>
      <c r="D59" s="57" t="s">
        <v>159</v>
      </c>
      <c r="E59" s="57" t="s">
        <v>232</v>
      </c>
      <c r="F59" s="57" t="s">
        <v>46</v>
      </c>
      <c r="G59" s="59" t="s">
        <v>230</v>
      </c>
      <c r="H59" s="57" t="s">
        <v>162</v>
      </c>
      <c r="I59" s="57" t="s">
        <v>74</v>
      </c>
      <c r="J59" s="221">
        <v>383.68</v>
      </c>
      <c r="K59" s="221"/>
      <c r="L59" s="221">
        <f t="shared" si="1"/>
        <v>4604.16</v>
      </c>
      <c r="M59" s="224"/>
      <c r="N59" s="227"/>
      <c r="O59" s="119"/>
      <c r="P59" s="223"/>
      <c r="T59" s="232"/>
      <c r="U59" s="232"/>
    </row>
    <row r="60" s="174" customFormat="1" ht="28" customHeight="1" spans="1:21">
      <c r="A60" s="206">
        <v>54</v>
      </c>
      <c r="B60" s="207"/>
      <c r="C60" s="208"/>
      <c r="D60" s="57" t="s">
        <v>170</v>
      </c>
      <c r="E60" s="57" t="s">
        <v>233</v>
      </c>
      <c r="F60" s="57" t="s">
        <v>46</v>
      </c>
      <c r="G60" s="59" t="s">
        <v>234</v>
      </c>
      <c r="H60" s="57" t="s">
        <v>235</v>
      </c>
      <c r="I60" s="57" t="s">
        <v>236</v>
      </c>
      <c r="J60" s="225">
        <v>453.44</v>
      </c>
      <c r="K60" s="221"/>
      <c r="L60" s="221">
        <f t="shared" si="1"/>
        <v>5441.28</v>
      </c>
      <c r="M60" s="224"/>
      <c r="N60" s="227"/>
      <c r="O60" s="119"/>
      <c r="P60" s="223"/>
      <c r="T60" s="232"/>
      <c r="U60" s="232"/>
    </row>
    <row r="61" s="174" customFormat="1" ht="28" customHeight="1" spans="1:21">
      <c r="A61" s="206">
        <v>55</v>
      </c>
      <c r="B61" s="207"/>
      <c r="C61" s="208"/>
      <c r="D61" s="57" t="s">
        <v>175</v>
      </c>
      <c r="E61" s="57" t="s">
        <v>237</v>
      </c>
      <c r="F61" s="57" t="s">
        <v>46</v>
      </c>
      <c r="G61" s="59" t="s">
        <v>234</v>
      </c>
      <c r="H61" s="57" t="s">
        <v>238</v>
      </c>
      <c r="I61" s="57" t="s">
        <v>239</v>
      </c>
      <c r="J61" s="221">
        <v>1639.36</v>
      </c>
      <c r="K61" s="221"/>
      <c r="L61" s="221">
        <f t="shared" si="1"/>
        <v>19672.32</v>
      </c>
      <c r="M61" s="224"/>
      <c r="N61" s="227"/>
      <c r="O61" s="119"/>
      <c r="P61" s="223"/>
      <c r="T61" s="232"/>
      <c r="U61" s="232"/>
    </row>
    <row r="62" s="174" customFormat="1" ht="28" customHeight="1" spans="1:21">
      <c r="A62" s="206">
        <v>56</v>
      </c>
      <c r="B62" s="207"/>
      <c r="C62" s="208"/>
      <c r="D62" s="57" t="s">
        <v>180</v>
      </c>
      <c r="E62" s="57" t="s">
        <v>240</v>
      </c>
      <c r="F62" s="57" t="s">
        <v>46</v>
      </c>
      <c r="G62" s="59" t="s">
        <v>198</v>
      </c>
      <c r="H62" s="57" t="s">
        <v>186</v>
      </c>
      <c r="I62" s="57" t="s">
        <v>187</v>
      </c>
      <c r="J62" s="225">
        <v>488.32</v>
      </c>
      <c r="K62" s="221"/>
      <c r="L62" s="221">
        <f t="shared" si="1"/>
        <v>5859.84</v>
      </c>
      <c r="M62" s="224"/>
      <c r="N62" s="227"/>
      <c r="O62" s="119"/>
      <c r="P62" s="223"/>
      <c r="T62" s="232"/>
      <c r="U62" s="232"/>
    </row>
    <row r="63" s="174" customFormat="1" ht="28" customHeight="1" spans="1:21">
      <c r="A63" s="206">
        <v>57</v>
      </c>
      <c r="B63" s="207"/>
      <c r="C63" s="208"/>
      <c r="D63" s="57" t="s">
        <v>208</v>
      </c>
      <c r="E63" s="64" t="s">
        <v>241</v>
      </c>
      <c r="F63" s="57" t="s">
        <v>46</v>
      </c>
      <c r="G63" s="59" t="s">
        <v>242</v>
      </c>
      <c r="H63" s="57" t="s">
        <v>243</v>
      </c>
      <c r="I63" s="57" t="s">
        <v>70</v>
      </c>
      <c r="J63" s="221">
        <v>418.56</v>
      </c>
      <c r="K63" s="221"/>
      <c r="L63" s="221">
        <f t="shared" si="1"/>
        <v>5022.72</v>
      </c>
      <c r="M63" s="224"/>
      <c r="N63" s="227"/>
      <c r="O63" s="119"/>
      <c r="P63" s="223"/>
      <c r="T63" s="232"/>
      <c r="U63" s="232"/>
    </row>
    <row r="64" s="174" customFormat="1" ht="28" customHeight="1" spans="1:21">
      <c r="A64" s="206">
        <v>58</v>
      </c>
      <c r="B64" s="207"/>
      <c r="C64" s="208"/>
      <c r="D64" s="57" t="s">
        <v>170</v>
      </c>
      <c r="E64" s="64" t="s">
        <v>244</v>
      </c>
      <c r="F64" s="57" t="s">
        <v>26</v>
      </c>
      <c r="G64" s="59" t="s">
        <v>245</v>
      </c>
      <c r="H64" s="57" t="s">
        <v>246</v>
      </c>
      <c r="I64" s="57" t="s">
        <v>247</v>
      </c>
      <c r="J64" s="221">
        <v>732.48</v>
      </c>
      <c r="K64" s="221"/>
      <c r="L64" s="221">
        <f t="shared" si="1"/>
        <v>8789.76</v>
      </c>
      <c r="M64" s="224"/>
      <c r="N64" s="227"/>
      <c r="O64" s="119"/>
      <c r="P64" s="223"/>
      <c r="T64" s="232"/>
      <c r="U64" s="232"/>
    </row>
    <row r="65" s="174" customFormat="1" ht="28" customHeight="1" spans="1:16">
      <c r="A65" s="206">
        <v>59</v>
      </c>
      <c r="B65" s="207"/>
      <c r="C65" s="208"/>
      <c r="D65" s="57" t="s">
        <v>170</v>
      </c>
      <c r="E65" s="57" t="s">
        <v>248</v>
      </c>
      <c r="F65" s="57" t="s">
        <v>26</v>
      </c>
      <c r="G65" s="59" t="s">
        <v>249</v>
      </c>
      <c r="H65" s="57" t="s">
        <v>250</v>
      </c>
      <c r="I65" s="57" t="s">
        <v>104</v>
      </c>
      <c r="J65" s="221">
        <v>837.12</v>
      </c>
      <c r="K65" s="102"/>
      <c r="L65" s="221">
        <f t="shared" si="1"/>
        <v>10045.44</v>
      </c>
      <c r="M65" s="224"/>
      <c r="N65" s="227"/>
      <c r="O65" s="119"/>
      <c r="P65" s="223"/>
    </row>
    <row r="66" s="174" customFormat="1" ht="28" customHeight="1" spans="1:16">
      <c r="A66" s="206">
        <v>60</v>
      </c>
      <c r="B66" s="207"/>
      <c r="C66" s="208"/>
      <c r="D66" s="57" t="s">
        <v>180</v>
      </c>
      <c r="E66" s="57" t="s">
        <v>251</v>
      </c>
      <c r="F66" s="57" t="s">
        <v>26</v>
      </c>
      <c r="G66" s="59" t="s">
        <v>210</v>
      </c>
      <c r="H66" s="57" t="s">
        <v>252</v>
      </c>
      <c r="I66" s="57" t="s">
        <v>253</v>
      </c>
      <c r="J66" s="221">
        <v>1674.24</v>
      </c>
      <c r="K66" s="102"/>
      <c r="L66" s="221">
        <f t="shared" si="1"/>
        <v>20090.88</v>
      </c>
      <c r="M66" s="224"/>
      <c r="N66" s="227"/>
      <c r="O66" s="119"/>
      <c r="P66" s="223"/>
    </row>
    <row r="67" s="174" customFormat="1" ht="28" customHeight="1" spans="1:16">
      <c r="A67" s="206">
        <v>61</v>
      </c>
      <c r="B67" s="207"/>
      <c r="C67" s="208"/>
      <c r="D67" s="57" t="s">
        <v>208</v>
      </c>
      <c r="E67" s="64" t="s">
        <v>254</v>
      </c>
      <c r="F67" s="57" t="s">
        <v>46</v>
      </c>
      <c r="G67" s="59" t="s">
        <v>255</v>
      </c>
      <c r="H67" s="57" t="s">
        <v>256</v>
      </c>
      <c r="I67" s="57" t="s">
        <v>257</v>
      </c>
      <c r="J67" s="221">
        <v>1360.32</v>
      </c>
      <c r="K67" s="102"/>
      <c r="L67" s="221">
        <v>2720.64</v>
      </c>
      <c r="M67" s="224"/>
      <c r="N67" s="227" t="s">
        <v>258</v>
      </c>
      <c r="O67" s="119"/>
      <c r="P67" s="223"/>
    </row>
    <row r="68" s="174" customFormat="1" ht="28" customHeight="1" spans="1:16">
      <c r="A68" s="206">
        <v>62</v>
      </c>
      <c r="B68" s="207"/>
      <c r="C68" s="208"/>
      <c r="D68" s="57" t="s">
        <v>170</v>
      </c>
      <c r="E68" s="57" t="s">
        <v>259</v>
      </c>
      <c r="F68" s="57" t="s">
        <v>46</v>
      </c>
      <c r="G68" s="59" t="s">
        <v>230</v>
      </c>
      <c r="H68" s="57" t="s">
        <v>260</v>
      </c>
      <c r="I68" s="57" t="s">
        <v>187</v>
      </c>
      <c r="J68" s="225">
        <v>488.32</v>
      </c>
      <c r="K68" s="102"/>
      <c r="L68" s="221">
        <f t="shared" si="1"/>
        <v>5859.84</v>
      </c>
      <c r="M68" s="224"/>
      <c r="N68" s="227"/>
      <c r="O68" s="119"/>
      <c r="P68" s="223"/>
    </row>
    <row r="69" s="174" customFormat="1" ht="28" customHeight="1" spans="1:16">
      <c r="A69" s="206">
        <v>63</v>
      </c>
      <c r="B69" s="207"/>
      <c r="C69" s="208"/>
      <c r="D69" s="57" t="s">
        <v>188</v>
      </c>
      <c r="E69" s="64" t="s">
        <v>261</v>
      </c>
      <c r="F69" s="57" t="s">
        <v>46</v>
      </c>
      <c r="G69" s="59" t="s">
        <v>230</v>
      </c>
      <c r="H69" s="57" t="s">
        <v>262</v>
      </c>
      <c r="I69" s="57" t="s">
        <v>263</v>
      </c>
      <c r="J69" s="239">
        <v>523.2</v>
      </c>
      <c r="K69" s="102"/>
      <c r="L69" s="221">
        <f t="shared" si="1"/>
        <v>6278.4</v>
      </c>
      <c r="M69" s="224"/>
      <c r="N69" s="227"/>
      <c r="O69" s="119"/>
      <c r="P69" s="223"/>
    </row>
    <row r="70" s="174" customFormat="1" ht="28" customHeight="1" spans="1:16">
      <c r="A70" s="206">
        <v>64</v>
      </c>
      <c r="B70" s="91" t="s">
        <v>22</v>
      </c>
      <c r="C70" s="208" t="s">
        <v>264</v>
      </c>
      <c r="D70" s="57" t="s">
        <v>265</v>
      </c>
      <c r="E70" s="57" t="s">
        <v>266</v>
      </c>
      <c r="F70" s="57" t="s">
        <v>46</v>
      </c>
      <c r="G70" s="59" t="s">
        <v>267</v>
      </c>
      <c r="H70" s="57" t="s">
        <v>268</v>
      </c>
      <c r="I70" s="57" t="s">
        <v>269</v>
      </c>
      <c r="J70" s="146">
        <v>1499.84</v>
      </c>
      <c r="K70" s="146"/>
      <c r="L70" s="221">
        <f t="shared" si="1"/>
        <v>17998.08</v>
      </c>
      <c r="M70" s="240">
        <v>27206.4</v>
      </c>
      <c r="N70" s="227"/>
      <c r="O70" s="119"/>
      <c r="P70" s="223"/>
    </row>
    <row r="71" s="174" customFormat="1" ht="28" customHeight="1" spans="1:16">
      <c r="A71" s="206">
        <v>65</v>
      </c>
      <c r="B71" s="91"/>
      <c r="C71" s="208"/>
      <c r="D71" s="57" t="s">
        <v>265</v>
      </c>
      <c r="E71" s="57" t="s">
        <v>93</v>
      </c>
      <c r="F71" s="57" t="s">
        <v>26</v>
      </c>
      <c r="G71" s="59" t="s">
        <v>270</v>
      </c>
      <c r="H71" s="57" t="s">
        <v>271</v>
      </c>
      <c r="I71" s="236" t="s">
        <v>272</v>
      </c>
      <c r="J71" s="146">
        <v>767.36</v>
      </c>
      <c r="K71" s="146"/>
      <c r="L71" s="221">
        <f t="shared" si="1"/>
        <v>9208.32</v>
      </c>
      <c r="M71" s="240"/>
      <c r="N71" s="227"/>
      <c r="O71" s="119"/>
      <c r="P71" s="223"/>
    </row>
    <row r="72" s="174" customFormat="1" ht="28" customHeight="1" spans="1:16">
      <c r="A72" s="206">
        <v>66</v>
      </c>
      <c r="B72" s="91"/>
      <c r="C72" s="208" t="s">
        <v>273</v>
      </c>
      <c r="D72" s="57" t="s">
        <v>274</v>
      </c>
      <c r="E72" s="57" t="s">
        <v>275</v>
      </c>
      <c r="F72" s="57" t="s">
        <v>46</v>
      </c>
      <c r="G72" s="59" t="s">
        <v>276</v>
      </c>
      <c r="H72" s="57" t="s">
        <v>277</v>
      </c>
      <c r="I72" s="57" t="s">
        <v>278</v>
      </c>
      <c r="J72" s="146">
        <v>941.76</v>
      </c>
      <c r="K72" s="146"/>
      <c r="L72" s="221">
        <f t="shared" si="1"/>
        <v>11301.12</v>
      </c>
      <c r="M72" s="240">
        <f>L72+L73+L74+L75+L76+L77+L78+L79</f>
        <v>59016.96</v>
      </c>
      <c r="N72" s="227"/>
      <c r="O72" s="119"/>
      <c r="P72" s="223"/>
    </row>
    <row r="73" s="174" customFormat="1" ht="28" customHeight="1" spans="1:16">
      <c r="A73" s="206">
        <v>67</v>
      </c>
      <c r="B73" s="91"/>
      <c r="C73" s="208"/>
      <c r="D73" s="57" t="s">
        <v>279</v>
      </c>
      <c r="E73" s="57" t="s">
        <v>280</v>
      </c>
      <c r="F73" s="57" t="s">
        <v>26</v>
      </c>
      <c r="G73" s="59" t="s">
        <v>281</v>
      </c>
      <c r="H73" s="57" t="s">
        <v>282</v>
      </c>
      <c r="I73" s="57" t="s">
        <v>283</v>
      </c>
      <c r="J73" s="146">
        <v>34.88</v>
      </c>
      <c r="K73" s="146"/>
      <c r="L73" s="221">
        <f t="shared" si="1"/>
        <v>418.56</v>
      </c>
      <c r="M73" s="240"/>
      <c r="N73" s="227"/>
      <c r="O73" s="119"/>
      <c r="P73" s="223"/>
    </row>
    <row r="74" s="174" customFormat="1" ht="28" customHeight="1" spans="1:16">
      <c r="A74" s="206">
        <v>68</v>
      </c>
      <c r="B74" s="91"/>
      <c r="C74" s="208"/>
      <c r="D74" s="57" t="s">
        <v>284</v>
      </c>
      <c r="E74" s="57" t="s">
        <v>285</v>
      </c>
      <c r="F74" s="57" t="s">
        <v>46</v>
      </c>
      <c r="G74" s="59" t="s">
        <v>286</v>
      </c>
      <c r="H74" s="57" t="s">
        <v>287</v>
      </c>
      <c r="I74" s="57" t="s">
        <v>288</v>
      </c>
      <c r="J74" s="146">
        <v>523.2</v>
      </c>
      <c r="K74" s="146"/>
      <c r="L74" s="221">
        <f t="shared" si="1"/>
        <v>6278.4</v>
      </c>
      <c r="M74" s="240"/>
      <c r="N74" s="227"/>
      <c r="O74" s="119"/>
      <c r="P74" s="223"/>
    </row>
    <row r="75" s="174" customFormat="1" ht="28" customHeight="1" spans="1:16">
      <c r="A75" s="206">
        <v>69</v>
      </c>
      <c r="B75" s="91"/>
      <c r="C75" s="208"/>
      <c r="D75" s="57" t="s">
        <v>289</v>
      </c>
      <c r="E75" s="57" t="s">
        <v>290</v>
      </c>
      <c r="F75" s="57" t="s">
        <v>46</v>
      </c>
      <c r="G75" s="59" t="s">
        <v>291</v>
      </c>
      <c r="H75" s="229" t="s">
        <v>292</v>
      </c>
      <c r="I75" s="57" t="s">
        <v>293</v>
      </c>
      <c r="J75" s="221">
        <v>418.56</v>
      </c>
      <c r="K75" s="146"/>
      <c r="L75" s="221">
        <f t="shared" si="1"/>
        <v>5022.72</v>
      </c>
      <c r="M75" s="240"/>
      <c r="N75" s="227"/>
      <c r="O75" s="119"/>
      <c r="P75" s="223"/>
    </row>
    <row r="76" s="174" customFormat="1" ht="28" customHeight="1" spans="1:16">
      <c r="A76" s="206">
        <v>70</v>
      </c>
      <c r="B76" s="91"/>
      <c r="C76" s="208"/>
      <c r="D76" s="57" t="s">
        <v>294</v>
      </c>
      <c r="E76" s="57" t="s">
        <v>295</v>
      </c>
      <c r="F76" s="57" t="s">
        <v>26</v>
      </c>
      <c r="G76" s="59" t="s">
        <v>296</v>
      </c>
      <c r="H76" s="229" t="s">
        <v>297</v>
      </c>
      <c r="I76" s="57" t="s">
        <v>298</v>
      </c>
      <c r="J76" s="146">
        <v>872</v>
      </c>
      <c r="K76" s="146"/>
      <c r="L76" s="221">
        <f t="shared" si="1"/>
        <v>10464</v>
      </c>
      <c r="M76" s="240"/>
      <c r="N76" s="227"/>
      <c r="O76" s="119"/>
      <c r="P76" s="223"/>
    </row>
    <row r="77" s="174" customFormat="1" ht="28" customHeight="1" spans="1:16">
      <c r="A77" s="206">
        <v>71</v>
      </c>
      <c r="B77" s="91"/>
      <c r="C77" s="208"/>
      <c r="D77" s="57" t="s">
        <v>299</v>
      </c>
      <c r="E77" s="57" t="s">
        <v>300</v>
      </c>
      <c r="F77" s="57" t="s">
        <v>26</v>
      </c>
      <c r="G77" s="59" t="s">
        <v>301</v>
      </c>
      <c r="H77" s="229" t="s">
        <v>302</v>
      </c>
      <c r="I77" s="57" t="s">
        <v>303</v>
      </c>
      <c r="J77" s="146">
        <v>313.92</v>
      </c>
      <c r="K77" s="146"/>
      <c r="L77" s="221">
        <f t="shared" si="1"/>
        <v>3767.04</v>
      </c>
      <c r="M77" s="240"/>
      <c r="N77" s="227"/>
      <c r="O77" s="119"/>
      <c r="P77" s="223"/>
    </row>
    <row r="78" s="174" customFormat="1" ht="28" customHeight="1" spans="1:16">
      <c r="A78" s="206">
        <v>72</v>
      </c>
      <c r="B78" s="91"/>
      <c r="C78" s="208"/>
      <c r="D78" s="64" t="s">
        <v>279</v>
      </c>
      <c r="E78" s="64" t="s">
        <v>304</v>
      </c>
      <c r="F78" s="64" t="s">
        <v>46</v>
      </c>
      <c r="G78" s="59" t="s">
        <v>276</v>
      </c>
      <c r="H78" s="95" t="s">
        <v>305</v>
      </c>
      <c r="I78" s="64" t="s">
        <v>306</v>
      </c>
      <c r="J78" s="146">
        <v>1499.84</v>
      </c>
      <c r="K78" s="64"/>
      <c r="L78" s="221">
        <f t="shared" si="1"/>
        <v>17998.08</v>
      </c>
      <c r="M78" s="240"/>
      <c r="N78" s="227"/>
      <c r="O78" s="119"/>
      <c r="P78" s="223"/>
    </row>
    <row r="79" s="174" customFormat="1" ht="28" customHeight="1" spans="1:16">
      <c r="A79" s="206">
        <v>73</v>
      </c>
      <c r="B79" s="91"/>
      <c r="C79" s="208"/>
      <c r="D79" s="57" t="s">
        <v>299</v>
      </c>
      <c r="E79" s="57" t="s">
        <v>165</v>
      </c>
      <c r="F79" s="57" t="s">
        <v>26</v>
      </c>
      <c r="G79" s="59" t="s">
        <v>307</v>
      </c>
      <c r="H79" s="229" t="s">
        <v>308</v>
      </c>
      <c r="I79" s="236" t="s">
        <v>309</v>
      </c>
      <c r="J79" s="146">
        <v>313.92</v>
      </c>
      <c r="K79" s="146"/>
      <c r="L79" s="221">
        <f t="shared" si="1"/>
        <v>3767.04</v>
      </c>
      <c r="M79" s="240"/>
      <c r="N79" s="227"/>
      <c r="O79" s="119"/>
      <c r="P79" s="223"/>
    </row>
    <row r="80" s="174" customFormat="1" ht="28" customHeight="1" spans="1:16">
      <c r="A80" s="206">
        <v>74</v>
      </c>
      <c r="B80" s="91"/>
      <c r="C80" s="208" t="s">
        <v>310</v>
      </c>
      <c r="D80" s="57" t="s">
        <v>311</v>
      </c>
      <c r="E80" s="57" t="s">
        <v>312</v>
      </c>
      <c r="F80" s="57" t="s">
        <v>26</v>
      </c>
      <c r="G80" s="59" t="s">
        <v>313</v>
      </c>
      <c r="H80" s="57" t="s">
        <v>314</v>
      </c>
      <c r="I80" s="57" t="s">
        <v>42</v>
      </c>
      <c r="J80" s="146">
        <v>1011.52</v>
      </c>
      <c r="K80" s="146"/>
      <c r="L80" s="221">
        <f t="shared" si="1"/>
        <v>12138.24</v>
      </c>
      <c r="M80" s="240">
        <v>149844.48</v>
      </c>
      <c r="N80" s="227"/>
      <c r="O80" s="119"/>
      <c r="P80" s="223"/>
    </row>
    <row r="81" s="174" customFormat="1" ht="28" customHeight="1" spans="1:16">
      <c r="A81" s="206">
        <v>75</v>
      </c>
      <c r="B81" s="91"/>
      <c r="C81" s="208"/>
      <c r="D81" s="57" t="s">
        <v>315</v>
      </c>
      <c r="E81" s="57" t="s">
        <v>316</v>
      </c>
      <c r="F81" s="57" t="s">
        <v>46</v>
      </c>
      <c r="G81" s="59" t="s">
        <v>317</v>
      </c>
      <c r="H81" s="57" t="s">
        <v>318</v>
      </c>
      <c r="I81" s="57" t="s">
        <v>319</v>
      </c>
      <c r="J81" s="146">
        <v>244.16</v>
      </c>
      <c r="K81" s="146"/>
      <c r="L81" s="221">
        <f t="shared" si="1"/>
        <v>2929.92</v>
      </c>
      <c r="M81" s="240"/>
      <c r="N81" s="227"/>
      <c r="O81" s="119"/>
      <c r="P81" s="223"/>
    </row>
    <row r="82" s="174" customFormat="1" ht="28" customHeight="1" spans="1:16">
      <c r="A82" s="206">
        <v>76</v>
      </c>
      <c r="B82" s="91"/>
      <c r="C82" s="208"/>
      <c r="D82" s="57" t="s">
        <v>320</v>
      </c>
      <c r="E82" s="57" t="s">
        <v>321</v>
      </c>
      <c r="F82" s="57" t="s">
        <v>26</v>
      </c>
      <c r="G82" s="59" t="s">
        <v>322</v>
      </c>
      <c r="H82" s="57" t="s">
        <v>323</v>
      </c>
      <c r="I82" s="57" t="s">
        <v>324</v>
      </c>
      <c r="J82" s="146">
        <v>592.96</v>
      </c>
      <c r="K82" s="146"/>
      <c r="L82" s="221">
        <f t="shared" si="1"/>
        <v>7115.52</v>
      </c>
      <c r="M82" s="240"/>
      <c r="N82" s="227"/>
      <c r="O82" s="119"/>
      <c r="P82" s="223"/>
    </row>
    <row r="83" s="174" customFormat="1" ht="28" customHeight="1" spans="1:16">
      <c r="A83" s="206">
        <v>77</v>
      </c>
      <c r="B83" s="91"/>
      <c r="C83" s="208"/>
      <c r="D83" s="92" t="s">
        <v>325</v>
      </c>
      <c r="E83" s="92" t="s">
        <v>326</v>
      </c>
      <c r="F83" s="92" t="s">
        <v>46</v>
      </c>
      <c r="G83" s="59" t="s">
        <v>327</v>
      </c>
      <c r="H83" s="93" t="s">
        <v>328</v>
      </c>
      <c r="I83" s="92" t="s">
        <v>329</v>
      </c>
      <c r="J83" s="146">
        <v>1395.2</v>
      </c>
      <c r="K83" s="143"/>
      <c r="L83" s="221">
        <f t="shared" si="1"/>
        <v>16742.4</v>
      </c>
      <c r="M83" s="240"/>
      <c r="N83" s="227"/>
      <c r="O83" s="119"/>
      <c r="P83" s="223"/>
    </row>
    <row r="84" s="174" customFormat="1" ht="28" customHeight="1" spans="1:16">
      <c r="A84" s="206">
        <v>78</v>
      </c>
      <c r="B84" s="91"/>
      <c r="C84" s="208"/>
      <c r="D84" s="92" t="s">
        <v>315</v>
      </c>
      <c r="E84" s="92" t="s">
        <v>330</v>
      </c>
      <c r="F84" s="92" t="s">
        <v>46</v>
      </c>
      <c r="G84" s="59" t="s">
        <v>317</v>
      </c>
      <c r="H84" s="93" t="s">
        <v>331</v>
      </c>
      <c r="I84" s="92" t="s">
        <v>332</v>
      </c>
      <c r="J84" s="221">
        <v>732.48</v>
      </c>
      <c r="K84" s="143"/>
      <c r="L84" s="221">
        <f t="shared" si="1"/>
        <v>8789.76</v>
      </c>
      <c r="M84" s="240"/>
      <c r="N84" s="227"/>
      <c r="O84" s="119"/>
      <c r="P84" s="223"/>
    </row>
    <row r="85" s="174" customFormat="1" ht="28" customHeight="1" spans="1:16">
      <c r="A85" s="206">
        <v>79</v>
      </c>
      <c r="B85" s="91"/>
      <c r="C85" s="208"/>
      <c r="D85" s="92" t="s">
        <v>311</v>
      </c>
      <c r="E85" s="92" t="s">
        <v>333</v>
      </c>
      <c r="F85" s="92" t="s">
        <v>46</v>
      </c>
      <c r="G85" s="59" t="s">
        <v>334</v>
      </c>
      <c r="H85" s="93" t="s">
        <v>335</v>
      </c>
      <c r="I85" s="92" t="s">
        <v>336</v>
      </c>
      <c r="J85" s="146">
        <v>1325.44</v>
      </c>
      <c r="K85" s="143"/>
      <c r="L85" s="221">
        <f t="shared" ref="L85:L107" si="2">J85*12</f>
        <v>15905.28</v>
      </c>
      <c r="M85" s="240"/>
      <c r="N85" s="227"/>
      <c r="O85" s="119"/>
      <c r="P85" s="223"/>
    </row>
    <row r="86" s="174" customFormat="1" ht="28" customHeight="1" spans="1:16">
      <c r="A86" s="206">
        <v>80</v>
      </c>
      <c r="B86" s="91"/>
      <c r="C86" s="208"/>
      <c r="D86" s="93" t="s">
        <v>337</v>
      </c>
      <c r="E86" s="92" t="s">
        <v>338</v>
      </c>
      <c r="F86" s="93" t="s">
        <v>46</v>
      </c>
      <c r="G86" s="59" t="s">
        <v>327</v>
      </c>
      <c r="H86" s="93" t="s">
        <v>339</v>
      </c>
      <c r="I86" s="92" t="s">
        <v>340</v>
      </c>
      <c r="J86" s="146">
        <v>1709.12</v>
      </c>
      <c r="K86" s="146"/>
      <c r="L86" s="221">
        <f t="shared" si="2"/>
        <v>20509.44</v>
      </c>
      <c r="M86" s="240"/>
      <c r="N86" s="227"/>
      <c r="O86" s="119"/>
      <c r="P86" s="223"/>
    </row>
    <row r="87" s="174" customFormat="1" ht="28" customHeight="1" spans="1:16">
      <c r="A87" s="206">
        <v>81</v>
      </c>
      <c r="B87" s="91"/>
      <c r="C87" s="208"/>
      <c r="D87" s="92" t="s">
        <v>341</v>
      </c>
      <c r="E87" s="92" t="s">
        <v>342</v>
      </c>
      <c r="F87" s="92" t="s">
        <v>46</v>
      </c>
      <c r="G87" s="59" t="s">
        <v>343</v>
      </c>
      <c r="H87" s="92" t="s">
        <v>344</v>
      </c>
      <c r="I87" s="236" t="s">
        <v>345</v>
      </c>
      <c r="J87" s="146">
        <v>1011.52</v>
      </c>
      <c r="K87" s="146"/>
      <c r="L87" s="221">
        <f t="shared" si="2"/>
        <v>12138.24</v>
      </c>
      <c r="M87" s="240"/>
      <c r="N87" s="227"/>
      <c r="O87" s="119"/>
      <c r="P87" s="223"/>
    </row>
    <row r="88" s="174" customFormat="1" ht="28" customHeight="1" spans="1:16">
      <c r="A88" s="206">
        <v>82</v>
      </c>
      <c r="B88" s="91"/>
      <c r="C88" s="208"/>
      <c r="D88" s="92" t="s">
        <v>346</v>
      </c>
      <c r="E88" s="92" t="s">
        <v>347</v>
      </c>
      <c r="F88" s="92" t="s">
        <v>26</v>
      </c>
      <c r="G88" s="59" t="s">
        <v>348</v>
      </c>
      <c r="H88" s="236" t="s">
        <v>349</v>
      </c>
      <c r="I88" s="236" t="s">
        <v>350</v>
      </c>
      <c r="J88" s="146">
        <v>244.16</v>
      </c>
      <c r="K88" s="146"/>
      <c r="L88" s="221">
        <f t="shared" si="2"/>
        <v>2929.92</v>
      </c>
      <c r="M88" s="240"/>
      <c r="N88" s="227"/>
      <c r="O88" s="119"/>
      <c r="P88" s="223"/>
    </row>
    <row r="89" s="174" customFormat="1" ht="28" customHeight="1" spans="1:16">
      <c r="A89" s="206">
        <v>83</v>
      </c>
      <c r="B89" s="91"/>
      <c r="C89" s="208"/>
      <c r="D89" s="92" t="s">
        <v>346</v>
      </c>
      <c r="E89" s="92" t="s">
        <v>351</v>
      </c>
      <c r="F89" s="92" t="s">
        <v>26</v>
      </c>
      <c r="G89" s="59" t="s">
        <v>352</v>
      </c>
      <c r="H89" s="236" t="s">
        <v>353</v>
      </c>
      <c r="I89" s="236" t="s">
        <v>354</v>
      </c>
      <c r="J89" s="146">
        <v>174.4</v>
      </c>
      <c r="K89" s="146"/>
      <c r="L89" s="221">
        <f t="shared" si="2"/>
        <v>2092.8</v>
      </c>
      <c r="M89" s="240"/>
      <c r="N89" s="227"/>
      <c r="O89" s="119"/>
      <c r="P89" s="223"/>
    </row>
    <row r="90" s="174" customFormat="1" ht="28" customHeight="1" spans="1:16">
      <c r="A90" s="206">
        <v>84</v>
      </c>
      <c r="B90" s="91"/>
      <c r="C90" s="208"/>
      <c r="D90" s="92" t="s">
        <v>346</v>
      </c>
      <c r="E90" s="92" t="s">
        <v>355</v>
      </c>
      <c r="F90" s="92" t="s">
        <v>46</v>
      </c>
      <c r="G90" s="59" t="s">
        <v>356</v>
      </c>
      <c r="H90" s="93" t="s">
        <v>357</v>
      </c>
      <c r="I90" s="236" t="s">
        <v>358</v>
      </c>
      <c r="J90" s="130">
        <v>1290.56</v>
      </c>
      <c r="K90" s="64"/>
      <c r="L90" s="126">
        <f t="shared" si="2"/>
        <v>15486.72</v>
      </c>
      <c r="M90" s="240"/>
      <c r="N90" s="227"/>
      <c r="O90" s="119"/>
      <c r="P90" s="223"/>
    </row>
    <row r="91" s="174" customFormat="1" ht="28" customHeight="1" spans="1:16">
      <c r="A91" s="206">
        <v>85</v>
      </c>
      <c r="B91" s="91"/>
      <c r="C91" s="208"/>
      <c r="D91" s="92" t="s">
        <v>346</v>
      </c>
      <c r="E91" s="92" t="s">
        <v>359</v>
      </c>
      <c r="F91" s="92" t="s">
        <v>46</v>
      </c>
      <c r="G91" s="59" t="s">
        <v>360</v>
      </c>
      <c r="H91" s="93" t="s">
        <v>361</v>
      </c>
      <c r="I91" s="241" t="s">
        <v>362</v>
      </c>
      <c r="J91" s="64">
        <v>1360.32</v>
      </c>
      <c r="K91" s="64"/>
      <c r="L91" s="126">
        <f t="shared" si="2"/>
        <v>16323.84</v>
      </c>
      <c r="M91" s="240"/>
      <c r="N91" s="227"/>
      <c r="O91" s="119"/>
      <c r="P91" s="223"/>
    </row>
    <row r="92" s="174" customFormat="1" ht="28" customHeight="1" spans="1:16">
      <c r="A92" s="206">
        <v>86</v>
      </c>
      <c r="B92" s="91"/>
      <c r="C92" s="208"/>
      <c r="D92" s="92" t="s">
        <v>311</v>
      </c>
      <c r="E92" s="92" t="s">
        <v>363</v>
      </c>
      <c r="F92" s="92" t="s">
        <v>46</v>
      </c>
      <c r="G92" s="59" t="s">
        <v>360</v>
      </c>
      <c r="H92" s="93" t="s">
        <v>364</v>
      </c>
      <c r="I92" s="92" t="s">
        <v>365</v>
      </c>
      <c r="J92" s="133">
        <v>1395.2</v>
      </c>
      <c r="K92" s="64"/>
      <c r="L92" s="126">
        <f t="shared" si="2"/>
        <v>16742.4</v>
      </c>
      <c r="M92" s="240"/>
      <c r="N92" s="227"/>
      <c r="O92" s="119"/>
      <c r="P92" s="223"/>
    </row>
    <row r="93" s="174" customFormat="1" ht="28" customHeight="1" spans="1:16">
      <c r="A93" s="206">
        <v>87</v>
      </c>
      <c r="B93" s="91" t="s">
        <v>22</v>
      </c>
      <c r="C93" s="208" t="s">
        <v>366</v>
      </c>
      <c r="D93" s="57" t="s">
        <v>367</v>
      </c>
      <c r="E93" s="57" t="s">
        <v>368</v>
      </c>
      <c r="F93" s="57" t="s">
        <v>46</v>
      </c>
      <c r="G93" s="59" t="s">
        <v>369</v>
      </c>
      <c r="H93" s="57" t="s">
        <v>370</v>
      </c>
      <c r="I93" s="57" t="s">
        <v>371</v>
      </c>
      <c r="J93" s="146">
        <v>627.84</v>
      </c>
      <c r="K93" s="146"/>
      <c r="L93" s="148">
        <f t="shared" si="2"/>
        <v>7534.08</v>
      </c>
      <c r="M93" s="240">
        <v>110918.4</v>
      </c>
      <c r="N93" s="227"/>
      <c r="O93" s="119"/>
      <c r="P93" s="223"/>
    </row>
    <row r="94" s="174" customFormat="1" ht="28" customHeight="1" spans="1:16">
      <c r="A94" s="206">
        <v>88</v>
      </c>
      <c r="B94" s="91"/>
      <c r="C94" s="208"/>
      <c r="D94" s="57" t="s">
        <v>372</v>
      </c>
      <c r="E94" s="57" t="s">
        <v>304</v>
      </c>
      <c r="F94" s="57" t="s">
        <v>46</v>
      </c>
      <c r="G94" s="59" t="s">
        <v>373</v>
      </c>
      <c r="H94" s="57" t="s">
        <v>374</v>
      </c>
      <c r="I94" s="57" t="s">
        <v>375</v>
      </c>
      <c r="J94" s="146">
        <v>558.08</v>
      </c>
      <c r="K94" s="146"/>
      <c r="L94" s="148">
        <f t="shared" si="2"/>
        <v>6696.96</v>
      </c>
      <c r="M94" s="240"/>
      <c r="N94" s="227"/>
      <c r="O94" s="119"/>
      <c r="P94" s="223"/>
    </row>
    <row r="95" s="174" customFormat="1" ht="28" customHeight="1" spans="1:16">
      <c r="A95" s="206">
        <v>89</v>
      </c>
      <c r="B95" s="91"/>
      <c r="C95" s="208"/>
      <c r="D95" s="57" t="s">
        <v>376</v>
      </c>
      <c r="E95" s="57" t="s">
        <v>377</v>
      </c>
      <c r="F95" s="57" t="s">
        <v>46</v>
      </c>
      <c r="G95" s="59" t="s">
        <v>378</v>
      </c>
      <c r="H95" s="57" t="s">
        <v>379</v>
      </c>
      <c r="I95" s="57" t="s">
        <v>380</v>
      </c>
      <c r="J95" s="146">
        <v>802.24</v>
      </c>
      <c r="K95" s="146"/>
      <c r="L95" s="148">
        <f t="shared" si="2"/>
        <v>9626.88</v>
      </c>
      <c r="M95" s="240"/>
      <c r="N95" s="227"/>
      <c r="O95" s="119"/>
      <c r="P95" s="223"/>
    </row>
    <row r="96" s="174" customFormat="1" ht="28" customHeight="1" spans="1:16">
      <c r="A96" s="206">
        <v>90</v>
      </c>
      <c r="B96" s="91"/>
      <c r="C96" s="208"/>
      <c r="D96" s="57" t="s">
        <v>376</v>
      </c>
      <c r="E96" s="57" t="s">
        <v>381</v>
      </c>
      <c r="F96" s="57" t="s">
        <v>46</v>
      </c>
      <c r="G96" s="59" t="s">
        <v>382</v>
      </c>
      <c r="H96" s="57" t="s">
        <v>383</v>
      </c>
      <c r="I96" s="57" t="s">
        <v>74</v>
      </c>
      <c r="J96" s="146">
        <v>383.68</v>
      </c>
      <c r="K96" s="146"/>
      <c r="L96" s="148">
        <f t="shared" si="2"/>
        <v>4604.16</v>
      </c>
      <c r="M96" s="240"/>
      <c r="N96" s="227"/>
      <c r="O96" s="119"/>
      <c r="P96" s="223"/>
    </row>
    <row r="97" s="174" customFormat="1" ht="28" customHeight="1" spans="1:16">
      <c r="A97" s="206">
        <v>91</v>
      </c>
      <c r="B97" s="91"/>
      <c r="C97" s="208"/>
      <c r="D97" s="57" t="s">
        <v>384</v>
      </c>
      <c r="E97" s="57" t="s">
        <v>385</v>
      </c>
      <c r="F97" s="57" t="s">
        <v>46</v>
      </c>
      <c r="G97" s="59" t="s">
        <v>386</v>
      </c>
      <c r="H97" s="57" t="s">
        <v>387</v>
      </c>
      <c r="I97" s="57" t="s">
        <v>388</v>
      </c>
      <c r="J97" s="146">
        <v>837.12</v>
      </c>
      <c r="K97" s="146"/>
      <c r="L97" s="148">
        <f t="shared" si="2"/>
        <v>10045.44</v>
      </c>
      <c r="M97" s="240"/>
      <c r="N97" s="227"/>
      <c r="O97" s="119"/>
      <c r="P97" s="223"/>
    </row>
    <row r="98" s="174" customFormat="1" ht="28" customHeight="1" spans="1:16">
      <c r="A98" s="206">
        <v>92</v>
      </c>
      <c r="B98" s="91"/>
      <c r="C98" s="208"/>
      <c r="D98" s="57" t="s">
        <v>389</v>
      </c>
      <c r="E98" s="57" t="s">
        <v>390</v>
      </c>
      <c r="F98" s="57" t="s">
        <v>46</v>
      </c>
      <c r="G98" s="59" t="s">
        <v>391</v>
      </c>
      <c r="H98" s="57" t="s">
        <v>392</v>
      </c>
      <c r="I98" s="57" t="s">
        <v>393</v>
      </c>
      <c r="J98" s="146">
        <v>139.52</v>
      </c>
      <c r="K98" s="146"/>
      <c r="L98" s="148">
        <f t="shared" si="2"/>
        <v>1674.24</v>
      </c>
      <c r="M98" s="240"/>
      <c r="N98" s="227"/>
      <c r="O98" s="119"/>
      <c r="P98" s="223"/>
    </row>
    <row r="99" s="174" customFormat="1" ht="28" customHeight="1" spans="1:16">
      <c r="A99" s="206">
        <v>93</v>
      </c>
      <c r="B99" s="91"/>
      <c r="C99" s="208"/>
      <c r="D99" s="57" t="s">
        <v>394</v>
      </c>
      <c r="E99" s="57" t="s">
        <v>395</v>
      </c>
      <c r="F99" s="57" t="s">
        <v>46</v>
      </c>
      <c r="G99" s="59" t="s">
        <v>386</v>
      </c>
      <c r="H99" s="57" t="s">
        <v>396</v>
      </c>
      <c r="I99" s="57" t="s">
        <v>397</v>
      </c>
      <c r="J99" s="146">
        <v>662.72</v>
      </c>
      <c r="K99" s="146"/>
      <c r="L99" s="148">
        <f t="shared" si="2"/>
        <v>7952.64</v>
      </c>
      <c r="M99" s="240"/>
      <c r="N99" s="227"/>
      <c r="O99" s="119"/>
      <c r="P99" s="223"/>
    </row>
    <row r="100" s="174" customFormat="1" ht="28" customHeight="1" spans="1:16">
      <c r="A100" s="206">
        <v>94</v>
      </c>
      <c r="B100" s="91"/>
      <c r="C100" s="208"/>
      <c r="D100" s="57" t="s">
        <v>398</v>
      </c>
      <c r="E100" s="57" t="s">
        <v>399</v>
      </c>
      <c r="F100" s="57" t="s">
        <v>46</v>
      </c>
      <c r="G100" s="59" t="s">
        <v>382</v>
      </c>
      <c r="H100" s="57" t="s">
        <v>400</v>
      </c>
      <c r="I100" s="57" t="s">
        <v>401</v>
      </c>
      <c r="J100" s="146">
        <v>523.2</v>
      </c>
      <c r="K100" s="146"/>
      <c r="L100" s="148">
        <f t="shared" si="2"/>
        <v>6278.4</v>
      </c>
      <c r="M100" s="240"/>
      <c r="N100" s="227"/>
      <c r="O100" s="119"/>
      <c r="P100" s="223"/>
    </row>
    <row r="101" s="174" customFormat="1" ht="28" customHeight="1" spans="1:16">
      <c r="A101" s="206">
        <v>95</v>
      </c>
      <c r="B101" s="91"/>
      <c r="C101" s="208"/>
      <c r="D101" s="57" t="s">
        <v>372</v>
      </c>
      <c r="E101" s="57" t="s">
        <v>402</v>
      </c>
      <c r="F101" s="57" t="s">
        <v>46</v>
      </c>
      <c r="G101" s="59" t="s">
        <v>378</v>
      </c>
      <c r="H101" s="57" t="s">
        <v>403</v>
      </c>
      <c r="I101" s="57" t="s">
        <v>404</v>
      </c>
      <c r="J101" s="146">
        <v>174.4</v>
      </c>
      <c r="K101" s="146"/>
      <c r="L101" s="148">
        <f t="shared" si="2"/>
        <v>2092.8</v>
      </c>
      <c r="M101" s="240"/>
      <c r="N101" s="227"/>
      <c r="O101" s="119"/>
      <c r="P101" s="223"/>
    </row>
    <row r="102" s="174" customFormat="1" ht="28" customHeight="1" spans="1:16">
      <c r="A102" s="206">
        <v>96</v>
      </c>
      <c r="B102" s="91"/>
      <c r="C102" s="208"/>
      <c r="D102" s="57" t="s">
        <v>405</v>
      </c>
      <c r="E102" s="57" t="s">
        <v>406</v>
      </c>
      <c r="F102" s="57" t="s">
        <v>46</v>
      </c>
      <c r="G102" s="59" t="s">
        <v>373</v>
      </c>
      <c r="H102" s="57" t="s">
        <v>407</v>
      </c>
      <c r="I102" s="57" t="s">
        <v>408</v>
      </c>
      <c r="J102" s="146">
        <v>279.04</v>
      </c>
      <c r="K102" s="146"/>
      <c r="L102" s="148">
        <f t="shared" si="2"/>
        <v>3348.48</v>
      </c>
      <c r="M102" s="240"/>
      <c r="N102" s="227"/>
      <c r="O102" s="119"/>
      <c r="P102" s="223"/>
    </row>
    <row r="103" s="174" customFormat="1" ht="28" customHeight="1" spans="1:16">
      <c r="A103" s="206">
        <v>97</v>
      </c>
      <c r="B103" s="91"/>
      <c r="C103" s="208"/>
      <c r="D103" s="57" t="s">
        <v>384</v>
      </c>
      <c r="E103" s="57" t="s">
        <v>409</v>
      </c>
      <c r="F103" s="57" t="s">
        <v>46</v>
      </c>
      <c r="G103" s="59" t="s">
        <v>410</v>
      </c>
      <c r="H103" s="57" t="s">
        <v>411</v>
      </c>
      <c r="I103" s="57" t="s">
        <v>412</v>
      </c>
      <c r="J103" s="146">
        <v>383.68</v>
      </c>
      <c r="K103" s="146"/>
      <c r="L103" s="148">
        <f t="shared" si="2"/>
        <v>4604.16</v>
      </c>
      <c r="M103" s="240"/>
      <c r="N103" s="227"/>
      <c r="O103" s="119"/>
      <c r="P103" s="223"/>
    </row>
    <row r="104" s="174" customFormat="1" ht="28" customHeight="1" spans="1:16">
      <c r="A104" s="206">
        <v>98</v>
      </c>
      <c r="B104" s="91"/>
      <c r="C104" s="208"/>
      <c r="D104" s="57" t="s">
        <v>384</v>
      </c>
      <c r="E104" s="57" t="s">
        <v>409</v>
      </c>
      <c r="F104" s="57" t="s">
        <v>46</v>
      </c>
      <c r="G104" s="59" t="s">
        <v>413</v>
      </c>
      <c r="H104" s="57" t="s">
        <v>414</v>
      </c>
      <c r="I104" s="57" t="s">
        <v>415</v>
      </c>
      <c r="J104" s="146">
        <v>174.4</v>
      </c>
      <c r="K104" s="146"/>
      <c r="L104" s="148">
        <f t="shared" si="2"/>
        <v>2092.8</v>
      </c>
      <c r="M104" s="240"/>
      <c r="N104" s="227"/>
      <c r="O104" s="119"/>
      <c r="P104" s="223"/>
    </row>
    <row r="105" s="174" customFormat="1" ht="28" customHeight="1" spans="1:16">
      <c r="A105" s="206">
        <v>99</v>
      </c>
      <c r="B105" s="91"/>
      <c r="C105" s="208"/>
      <c r="D105" s="64" t="s">
        <v>394</v>
      </c>
      <c r="E105" s="64" t="s">
        <v>416</v>
      </c>
      <c r="F105" s="64" t="s">
        <v>46</v>
      </c>
      <c r="G105" s="59" t="s">
        <v>417</v>
      </c>
      <c r="H105" s="64" t="s">
        <v>418</v>
      </c>
      <c r="I105" s="57" t="s">
        <v>419</v>
      </c>
      <c r="J105" s="146">
        <v>697.6</v>
      </c>
      <c r="K105" s="146"/>
      <c r="L105" s="148">
        <f t="shared" si="2"/>
        <v>8371.2</v>
      </c>
      <c r="M105" s="240"/>
      <c r="N105" s="227"/>
      <c r="O105" s="119"/>
      <c r="P105" s="223"/>
    </row>
    <row r="106" s="174" customFormat="1" ht="28" customHeight="1" spans="1:16">
      <c r="A106" s="206">
        <v>100</v>
      </c>
      <c r="B106" s="91"/>
      <c r="C106" s="208"/>
      <c r="D106" s="57" t="s">
        <v>376</v>
      </c>
      <c r="E106" s="57" t="s">
        <v>244</v>
      </c>
      <c r="F106" s="57" t="s">
        <v>26</v>
      </c>
      <c r="G106" s="59" t="s">
        <v>420</v>
      </c>
      <c r="H106" s="64" t="s">
        <v>421</v>
      </c>
      <c r="I106" s="57" t="s">
        <v>422</v>
      </c>
      <c r="J106" s="146">
        <v>244.16</v>
      </c>
      <c r="K106" s="146"/>
      <c r="L106" s="148">
        <f t="shared" si="2"/>
        <v>2929.92</v>
      </c>
      <c r="M106" s="240"/>
      <c r="N106" s="227"/>
      <c r="O106" s="119"/>
      <c r="P106" s="223"/>
    </row>
    <row r="107" s="174" customFormat="1" ht="28" customHeight="1" spans="1:16">
      <c r="A107" s="206">
        <v>101</v>
      </c>
      <c r="B107" s="91"/>
      <c r="C107" s="208"/>
      <c r="D107" s="64" t="s">
        <v>405</v>
      </c>
      <c r="E107" s="64" t="s">
        <v>423</v>
      </c>
      <c r="F107" s="64" t="s">
        <v>26</v>
      </c>
      <c r="G107" s="59" t="s">
        <v>420</v>
      </c>
      <c r="H107" s="64" t="s">
        <v>424</v>
      </c>
      <c r="I107" s="64" t="s">
        <v>425</v>
      </c>
      <c r="J107" s="146">
        <v>558.08</v>
      </c>
      <c r="K107" s="146"/>
      <c r="L107" s="148">
        <f t="shared" si="2"/>
        <v>6696.96</v>
      </c>
      <c r="M107" s="240"/>
      <c r="N107" s="227"/>
      <c r="O107" s="119"/>
      <c r="P107" s="223"/>
    </row>
    <row r="108" s="174" customFormat="1" ht="28" customHeight="1" spans="1:16">
      <c r="A108" s="206">
        <v>102</v>
      </c>
      <c r="B108" s="91"/>
      <c r="C108" s="208"/>
      <c r="D108" s="64" t="s">
        <v>398</v>
      </c>
      <c r="E108" s="64" t="s">
        <v>426</v>
      </c>
      <c r="F108" s="64" t="s">
        <v>26</v>
      </c>
      <c r="G108" s="59" t="s">
        <v>427</v>
      </c>
      <c r="H108" s="64" t="s">
        <v>428</v>
      </c>
      <c r="I108" s="64" t="s">
        <v>429</v>
      </c>
      <c r="J108" s="146">
        <v>1046.4</v>
      </c>
      <c r="K108" s="146"/>
      <c r="L108" s="148">
        <f t="shared" ref="L108:L114" si="3">J108*12</f>
        <v>12556.8</v>
      </c>
      <c r="M108" s="240"/>
      <c r="N108" s="227"/>
      <c r="O108" s="119"/>
      <c r="P108" s="223"/>
    </row>
    <row r="109" s="174" customFormat="1" ht="28" customHeight="1" spans="1:16">
      <c r="A109" s="206">
        <v>103</v>
      </c>
      <c r="B109" s="91"/>
      <c r="C109" s="208"/>
      <c r="D109" s="64" t="s">
        <v>398</v>
      </c>
      <c r="E109" s="64" t="s">
        <v>430</v>
      </c>
      <c r="F109" s="64" t="s">
        <v>46</v>
      </c>
      <c r="G109" s="59" t="s">
        <v>369</v>
      </c>
      <c r="H109" s="64" t="s">
        <v>431</v>
      </c>
      <c r="I109" s="64" t="s">
        <v>432</v>
      </c>
      <c r="J109" s="146">
        <v>348.8</v>
      </c>
      <c r="K109" s="146"/>
      <c r="L109" s="148">
        <f t="shared" si="3"/>
        <v>4185.6</v>
      </c>
      <c r="M109" s="240"/>
      <c r="N109" s="227"/>
      <c r="O109" s="119"/>
      <c r="P109" s="223"/>
    </row>
    <row r="110" s="174" customFormat="1" ht="28" customHeight="1" spans="1:16">
      <c r="A110" s="206">
        <v>104</v>
      </c>
      <c r="B110" s="91"/>
      <c r="C110" s="208"/>
      <c r="D110" s="64" t="s">
        <v>367</v>
      </c>
      <c r="E110" s="64" t="s">
        <v>433</v>
      </c>
      <c r="F110" s="64" t="s">
        <v>26</v>
      </c>
      <c r="G110" s="59" t="s">
        <v>434</v>
      </c>
      <c r="H110" s="101" t="s">
        <v>435</v>
      </c>
      <c r="I110" s="236" t="s">
        <v>436</v>
      </c>
      <c r="J110" s="146">
        <v>592.96</v>
      </c>
      <c r="K110" s="146"/>
      <c r="L110" s="148">
        <f t="shared" si="3"/>
        <v>7115.52</v>
      </c>
      <c r="M110" s="240"/>
      <c r="N110" s="227"/>
      <c r="O110" s="119"/>
      <c r="P110" s="223"/>
    </row>
    <row r="111" s="174" customFormat="1" ht="28" customHeight="1" spans="1:16">
      <c r="A111" s="206">
        <v>105</v>
      </c>
      <c r="B111" s="91"/>
      <c r="C111" s="208"/>
      <c r="D111" s="64" t="s">
        <v>437</v>
      </c>
      <c r="E111" s="64" t="s">
        <v>438</v>
      </c>
      <c r="F111" s="64" t="s">
        <v>46</v>
      </c>
      <c r="G111" s="59" t="s">
        <v>417</v>
      </c>
      <c r="H111" s="64" t="s">
        <v>439</v>
      </c>
      <c r="I111" s="236" t="s">
        <v>440</v>
      </c>
      <c r="J111" s="146">
        <v>209.28</v>
      </c>
      <c r="K111" s="146"/>
      <c r="L111" s="148">
        <f t="shared" si="3"/>
        <v>2511.36</v>
      </c>
      <c r="M111" s="240"/>
      <c r="N111" s="227"/>
      <c r="O111" s="119"/>
      <c r="P111" s="223"/>
    </row>
    <row r="112" s="174" customFormat="1" ht="28" customHeight="1" spans="1:16">
      <c r="A112" s="206">
        <v>106</v>
      </c>
      <c r="B112" s="91"/>
      <c r="C112" s="208" t="s">
        <v>441</v>
      </c>
      <c r="D112" s="64" t="s">
        <v>442</v>
      </c>
      <c r="E112" s="64" t="s">
        <v>443</v>
      </c>
      <c r="F112" s="57" t="s">
        <v>26</v>
      </c>
      <c r="G112" s="59" t="s">
        <v>444</v>
      </c>
      <c r="H112" s="57" t="s">
        <v>445</v>
      </c>
      <c r="I112" s="57" t="s">
        <v>446</v>
      </c>
      <c r="J112" s="146">
        <v>348.8</v>
      </c>
      <c r="K112" s="146"/>
      <c r="L112" s="221">
        <f t="shared" si="3"/>
        <v>4185.6</v>
      </c>
      <c r="M112" s="240">
        <v>21765.12</v>
      </c>
      <c r="N112" s="227"/>
      <c r="O112" s="119"/>
      <c r="P112" s="223"/>
    </row>
    <row r="113" s="174" customFormat="1" ht="28" customHeight="1" spans="1:16">
      <c r="A113" s="206">
        <v>107</v>
      </c>
      <c r="B113" s="91"/>
      <c r="C113" s="208"/>
      <c r="D113" s="64" t="s">
        <v>447</v>
      </c>
      <c r="E113" s="64" t="s">
        <v>448</v>
      </c>
      <c r="F113" s="64" t="s">
        <v>46</v>
      </c>
      <c r="G113" s="59" t="s">
        <v>449</v>
      </c>
      <c r="H113" s="57" t="s">
        <v>450</v>
      </c>
      <c r="I113" s="57" t="s">
        <v>108</v>
      </c>
      <c r="J113" s="64">
        <v>1464.96</v>
      </c>
      <c r="K113" s="64"/>
      <c r="L113" s="126">
        <f t="shared" si="3"/>
        <v>17579.52</v>
      </c>
      <c r="M113" s="240"/>
      <c r="N113" s="227"/>
      <c r="O113" s="119"/>
      <c r="P113" s="223"/>
    </row>
    <row r="114" s="174" customFormat="1" ht="28" customHeight="1" spans="1:16">
      <c r="A114" s="206">
        <v>108</v>
      </c>
      <c r="B114" s="91"/>
      <c r="C114" s="237" t="s">
        <v>451</v>
      </c>
      <c r="D114" s="64" t="s">
        <v>452</v>
      </c>
      <c r="E114" s="64" t="s">
        <v>453</v>
      </c>
      <c r="F114" s="57" t="s">
        <v>46</v>
      </c>
      <c r="G114" s="59" t="s">
        <v>454</v>
      </c>
      <c r="H114" s="57" t="s">
        <v>455</v>
      </c>
      <c r="I114" s="57" t="s">
        <v>456</v>
      </c>
      <c r="J114" s="146">
        <v>488.32</v>
      </c>
      <c r="K114" s="146"/>
      <c r="L114" s="221">
        <f t="shared" si="3"/>
        <v>5859.84</v>
      </c>
      <c r="M114" s="146">
        <v>5859.84</v>
      </c>
      <c r="N114" s="227"/>
      <c r="O114" s="119"/>
      <c r="P114" s="223"/>
    </row>
    <row r="115" s="177" customFormat="1" ht="28" customHeight="1" spans="1:17">
      <c r="A115" s="206">
        <v>109</v>
      </c>
      <c r="B115" s="207" t="s">
        <v>457</v>
      </c>
      <c r="C115" s="208" t="s">
        <v>43</v>
      </c>
      <c r="D115" s="64" t="s">
        <v>44</v>
      </c>
      <c r="E115" s="64" t="s">
        <v>458</v>
      </c>
      <c r="F115" s="57" t="s">
        <v>46</v>
      </c>
      <c r="G115" s="59" t="s">
        <v>459</v>
      </c>
      <c r="H115" s="57" t="s">
        <v>460</v>
      </c>
      <c r="I115" s="57" t="s">
        <v>461</v>
      </c>
      <c r="J115" s="242">
        <v>383.68</v>
      </c>
      <c r="K115" s="243">
        <v>191.84</v>
      </c>
      <c r="L115" s="221">
        <f>K115+J115*11</f>
        <v>4412.32</v>
      </c>
      <c r="M115" s="102">
        <v>4412.32</v>
      </c>
      <c r="N115" s="227" t="s">
        <v>462</v>
      </c>
      <c r="O115" s="244"/>
      <c r="P115" s="223"/>
      <c r="Q115" s="254"/>
    </row>
    <row r="116" s="144" customFormat="1" ht="28" customHeight="1" spans="1:17">
      <c r="A116" s="206">
        <v>110</v>
      </c>
      <c r="B116" s="207"/>
      <c r="C116" s="208" t="s">
        <v>451</v>
      </c>
      <c r="D116" s="64" t="s">
        <v>463</v>
      </c>
      <c r="E116" s="64" t="s">
        <v>464</v>
      </c>
      <c r="F116" s="57" t="s">
        <v>26</v>
      </c>
      <c r="G116" s="59" t="s">
        <v>465</v>
      </c>
      <c r="H116" s="57" t="s">
        <v>466</v>
      </c>
      <c r="I116" s="236" t="s">
        <v>467</v>
      </c>
      <c r="J116" s="146">
        <v>418.56</v>
      </c>
      <c r="K116" s="146">
        <v>209.28</v>
      </c>
      <c r="L116" s="135">
        <f>K116*5+J116*7</f>
        <v>3976.32</v>
      </c>
      <c r="M116" s="102">
        <v>3976.32</v>
      </c>
      <c r="N116" s="227" t="s">
        <v>468</v>
      </c>
      <c r="O116" s="245"/>
      <c r="P116" s="223"/>
      <c r="Q116" s="178"/>
    </row>
    <row r="117" s="177" customFormat="1" ht="28" customHeight="1" spans="1:17">
      <c r="A117" s="206">
        <v>111</v>
      </c>
      <c r="B117" s="207" t="s">
        <v>457</v>
      </c>
      <c r="C117" s="208" t="s">
        <v>158</v>
      </c>
      <c r="D117" s="57" t="s">
        <v>175</v>
      </c>
      <c r="E117" s="57" t="s">
        <v>469</v>
      </c>
      <c r="F117" s="57" t="s">
        <v>46</v>
      </c>
      <c r="G117" s="59" t="s">
        <v>255</v>
      </c>
      <c r="H117" s="57" t="s">
        <v>470</v>
      </c>
      <c r="I117" s="57" t="s">
        <v>74</v>
      </c>
      <c r="J117" s="242">
        <v>383.68</v>
      </c>
      <c r="K117" s="243">
        <v>191.84</v>
      </c>
      <c r="L117" s="243">
        <f>K117*3+J117*9</f>
        <v>4028.64</v>
      </c>
      <c r="M117" s="102">
        <v>13725.28</v>
      </c>
      <c r="N117" s="227" t="s">
        <v>471</v>
      </c>
      <c r="O117" s="244"/>
      <c r="P117" s="223"/>
      <c r="Q117" s="254"/>
    </row>
    <row r="118" s="144" customFormat="1" ht="28" customHeight="1" spans="1:17">
      <c r="A118" s="206">
        <v>112</v>
      </c>
      <c r="B118" s="207"/>
      <c r="C118" s="208"/>
      <c r="D118" s="57" t="s">
        <v>180</v>
      </c>
      <c r="E118" s="57" t="s">
        <v>472</v>
      </c>
      <c r="F118" s="57" t="s">
        <v>46</v>
      </c>
      <c r="G118" s="59" t="s">
        <v>473</v>
      </c>
      <c r="H118" s="57" t="s">
        <v>182</v>
      </c>
      <c r="I118" s="57" t="s">
        <v>183</v>
      </c>
      <c r="J118" s="243">
        <v>488.32</v>
      </c>
      <c r="K118" s="243">
        <v>244.16</v>
      </c>
      <c r="L118" s="243">
        <f>K118*11+J118</f>
        <v>3174.08</v>
      </c>
      <c r="M118" s="102"/>
      <c r="N118" s="227" t="s">
        <v>474</v>
      </c>
      <c r="O118" s="245"/>
      <c r="P118" s="223"/>
      <c r="Q118" s="178"/>
    </row>
    <row r="119" s="177" customFormat="1" ht="28" customHeight="1" spans="1:17">
      <c r="A119" s="206">
        <v>113</v>
      </c>
      <c r="B119" s="207"/>
      <c r="C119" s="208"/>
      <c r="D119" s="57" t="s">
        <v>475</v>
      </c>
      <c r="E119" s="64" t="s">
        <v>476</v>
      </c>
      <c r="F119" s="57" t="s">
        <v>46</v>
      </c>
      <c r="G119" s="59" t="s">
        <v>185</v>
      </c>
      <c r="H119" s="57" t="s">
        <v>477</v>
      </c>
      <c r="I119" s="57" t="s">
        <v>478</v>
      </c>
      <c r="J119" s="243">
        <v>767.36</v>
      </c>
      <c r="K119" s="243">
        <v>383.68</v>
      </c>
      <c r="L119" s="243">
        <f>K119*7+J119*5</f>
        <v>6522.56</v>
      </c>
      <c r="M119" s="102"/>
      <c r="N119" s="227" t="s">
        <v>479</v>
      </c>
      <c r="O119" s="244"/>
      <c r="P119" s="223"/>
      <c r="Q119" s="254"/>
    </row>
    <row r="120" s="178" customFormat="1" ht="28" customHeight="1" spans="1:17">
      <c r="A120" s="206">
        <v>114</v>
      </c>
      <c r="B120" s="207"/>
      <c r="C120" s="209" t="s">
        <v>273</v>
      </c>
      <c r="D120" s="64" t="s">
        <v>480</v>
      </c>
      <c r="E120" s="64" t="s">
        <v>481</v>
      </c>
      <c r="F120" s="64" t="s">
        <v>26</v>
      </c>
      <c r="G120" s="59" t="s">
        <v>482</v>
      </c>
      <c r="H120" s="95" t="s">
        <v>483</v>
      </c>
      <c r="I120" s="236" t="s">
        <v>484</v>
      </c>
      <c r="J120" s="146">
        <v>1185.92</v>
      </c>
      <c r="K120" s="146">
        <v>592.96</v>
      </c>
      <c r="L120" s="146">
        <f>K120*8+J120*4</f>
        <v>9487.36</v>
      </c>
      <c r="M120" s="64">
        <v>9487.36</v>
      </c>
      <c r="N120" s="227" t="s">
        <v>485</v>
      </c>
      <c r="O120" s="246"/>
      <c r="P120" s="223"/>
      <c r="Q120" s="5"/>
    </row>
    <row r="121" s="178" customFormat="1" ht="28" customHeight="1" spans="1:17">
      <c r="A121" s="206">
        <v>115</v>
      </c>
      <c r="B121" s="207"/>
      <c r="C121" s="209" t="s">
        <v>310</v>
      </c>
      <c r="D121" s="92" t="s">
        <v>320</v>
      </c>
      <c r="E121" s="92" t="s">
        <v>486</v>
      </c>
      <c r="F121" s="92" t="s">
        <v>46</v>
      </c>
      <c r="G121" s="59" t="s">
        <v>487</v>
      </c>
      <c r="H121" s="93" t="s">
        <v>488</v>
      </c>
      <c r="I121" s="236" t="s">
        <v>489</v>
      </c>
      <c r="J121" s="146">
        <v>1569.6</v>
      </c>
      <c r="K121" s="146">
        <v>784.8</v>
      </c>
      <c r="L121" s="146">
        <f t="shared" ref="L121:L126" si="4">K121*12</f>
        <v>9417.6</v>
      </c>
      <c r="M121" s="133">
        <v>9417.6</v>
      </c>
      <c r="N121" s="227" t="s">
        <v>490</v>
      </c>
      <c r="O121" s="246"/>
      <c r="P121" s="223"/>
      <c r="Q121" s="5"/>
    </row>
    <row r="122" s="178" customFormat="1" ht="28" customHeight="1" spans="1:17">
      <c r="A122" s="206">
        <v>116</v>
      </c>
      <c r="B122" s="207"/>
      <c r="C122" s="209" t="s">
        <v>366</v>
      </c>
      <c r="D122" s="64" t="s">
        <v>491</v>
      </c>
      <c r="E122" s="64" t="s">
        <v>492</v>
      </c>
      <c r="F122" s="64" t="s">
        <v>46</v>
      </c>
      <c r="G122" s="59" t="s">
        <v>386</v>
      </c>
      <c r="H122" s="64" t="s">
        <v>493</v>
      </c>
      <c r="I122" s="236" t="s">
        <v>116</v>
      </c>
      <c r="J122" s="146">
        <v>592.96</v>
      </c>
      <c r="K122" s="146">
        <v>296.48</v>
      </c>
      <c r="L122" s="146">
        <f t="shared" si="4"/>
        <v>3557.76</v>
      </c>
      <c r="M122" s="64">
        <v>8929.28</v>
      </c>
      <c r="N122" s="227" t="s">
        <v>490</v>
      </c>
      <c r="O122" s="246"/>
      <c r="P122" s="223"/>
      <c r="Q122" s="5"/>
    </row>
    <row r="123" s="178" customFormat="1" ht="28" customHeight="1" spans="1:17">
      <c r="A123" s="206">
        <v>117</v>
      </c>
      <c r="B123" s="207"/>
      <c r="C123" s="209"/>
      <c r="D123" s="64" t="s">
        <v>389</v>
      </c>
      <c r="E123" s="64" t="s">
        <v>494</v>
      </c>
      <c r="F123" s="64" t="s">
        <v>46</v>
      </c>
      <c r="G123" s="59" t="s">
        <v>369</v>
      </c>
      <c r="H123" s="64" t="s">
        <v>495</v>
      </c>
      <c r="I123" s="64" t="s">
        <v>496</v>
      </c>
      <c r="J123" s="146">
        <v>348.8</v>
      </c>
      <c r="K123" s="146">
        <v>174.4</v>
      </c>
      <c r="L123" s="146">
        <f>K123*10+J123*2</f>
        <v>2441.6</v>
      </c>
      <c r="M123" s="64"/>
      <c r="N123" s="227" t="s">
        <v>497</v>
      </c>
      <c r="O123" s="246"/>
      <c r="P123" s="223"/>
      <c r="Q123" s="5"/>
    </row>
    <row r="124" s="178" customFormat="1" ht="28" customHeight="1" spans="1:17">
      <c r="A124" s="206">
        <v>118</v>
      </c>
      <c r="B124" s="207"/>
      <c r="C124" s="209"/>
      <c r="D124" s="64" t="s">
        <v>437</v>
      </c>
      <c r="E124" s="64" t="s">
        <v>498</v>
      </c>
      <c r="F124" s="64" t="s">
        <v>46</v>
      </c>
      <c r="G124" s="59" t="s">
        <v>369</v>
      </c>
      <c r="H124" s="64" t="s">
        <v>499</v>
      </c>
      <c r="I124" s="64" t="s">
        <v>500</v>
      </c>
      <c r="J124" s="146">
        <v>279.04</v>
      </c>
      <c r="K124" s="146">
        <v>139.52</v>
      </c>
      <c r="L124" s="146">
        <f>K124*3+J124*9</f>
        <v>2929.92</v>
      </c>
      <c r="M124" s="64"/>
      <c r="N124" s="227" t="s">
        <v>471</v>
      </c>
      <c r="O124" s="246"/>
      <c r="P124" s="223"/>
      <c r="Q124" s="5"/>
    </row>
    <row r="125" s="178" customFormat="1" ht="28" customHeight="1" spans="1:17">
      <c r="A125" s="206">
        <v>119</v>
      </c>
      <c r="B125" s="207" t="s">
        <v>501</v>
      </c>
      <c r="C125" s="238" t="s">
        <v>43</v>
      </c>
      <c r="D125" s="64" t="s">
        <v>60</v>
      </c>
      <c r="E125" s="64" t="s">
        <v>502</v>
      </c>
      <c r="F125" s="57" t="s">
        <v>46</v>
      </c>
      <c r="G125" s="59" t="s">
        <v>503</v>
      </c>
      <c r="H125" s="57" t="s">
        <v>504</v>
      </c>
      <c r="I125" s="57" t="s">
        <v>505</v>
      </c>
      <c r="J125" s="247"/>
      <c r="K125" s="243">
        <v>505.76</v>
      </c>
      <c r="L125" s="243">
        <f t="shared" si="4"/>
        <v>6069.12</v>
      </c>
      <c r="M125" s="248">
        <v>16602.88</v>
      </c>
      <c r="N125" s="249"/>
      <c r="O125" s="246"/>
      <c r="P125" s="223"/>
      <c r="Q125" s="5"/>
    </row>
    <row r="126" s="5" customFormat="1" ht="28" customHeight="1" spans="1:16">
      <c r="A126" s="206">
        <v>120</v>
      </c>
      <c r="B126" s="207"/>
      <c r="C126" s="238"/>
      <c r="D126" s="104" t="s">
        <v>506</v>
      </c>
      <c r="E126" s="104" t="s">
        <v>507</v>
      </c>
      <c r="F126" s="104" t="s">
        <v>26</v>
      </c>
      <c r="G126" s="59" t="s">
        <v>508</v>
      </c>
      <c r="H126" s="104" t="s">
        <v>509</v>
      </c>
      <c r="I126" s="104" t="s">
        <v>510</v>
      </c>
      <c r="J126" s="149"/>
      <c r="K126" s="150">
        <v>715.04</v>
      </c>
      <c r="L126" s="64">
        <f t="shared" si="4"/>
        <v>8580.48</v>
      </c>
      <c r="M126" s="248"/>
      <c r="N126" s="250"/>
      <c r="O126" s="251"/>
      <c r="P126" s="223"/>
    </row>
    <row r="127" s="5" customFormat="1" ht="28" customHeight="1" spans="1:16">
      <c r="A127" s="206">
        <v>121</v>
      </c>
      <c r="B127" s="207"/>
      <c r="C127" s="238"/>
      <c r="D127" s="104" t="s">
        <v>44</v>
      </c>
      <c r="E127" s="104" t="s">
        <v>511</v>
      </c>
      <c r="F127" s="104" t="s">
        <v>26</v>
      </c>
      <c r="G127" s="59" t="s">
        <v>512</v>
      </c>
      <c r="H127" s="104" t="s">
        <v>513</v>
      </c>
      <c r="I127" s="104" t="s">
        <v>456</v>
      </c>
      <c r="J127" s="252"/>
      <c r="K127" s="252">
        <v>244.16</v>
      </c>
      <c r="L127" s="252">
        <f>K127*8</f>
        <v>1953.28</v>
      </c>
      <c r="M127" s="248"/>
      <c r="N127" s="227" t="s">
        <v>514</v>
      </c>
      <c r="O127" s="251"/>
      <c r="P127" s="223"/>
    </row>
    <row r="128" s="5" customFormat="1" ht="28" customHeight="1" spans="1:16">
      <c r="A128" s="206">
        <v>122</v>
      </c>
      <c r="B128" s="207"/>
      <c r="C128" s="238" t="s">
        <v>65</v>
      </c>
      <c r="D128" s="104" t="s">
        <v>92</v>
      </c>
      <c r="E128" s="104" t="s">
        <v>515</v>
      </c>
      <c r="F128" s="104" t="s">
        <v>26</v>
      </c>
      <c r="G128" s="59" t="s">
        <v>516</v>
      </c>
      <c r="H128" s="57" t="s">
        <v>90</v>
      </c>
      <c r="I128" s="57" t="s">
        <v>91</v>
      </c>
      <c r="J128" s="243"/>
      <c r="K128" s="253">
        <v>348.8</v>
      </c>
      <c r="L128" s="243">
        <f>K128*12</f>
        <v>4185.6</v>
      </c>
      <c r="M128" s="248">
        <f>L128+L129+L130+L131+L132+L133+L134+L135</f>
        <v>39553.92</v>
      </c>
      <c r="N128" s="249"/>
      <c r="O128" s="251"/>
      <c r="P128" s="223"/>
    </row>
    <row r="129" s="5" customFormat="1" ht="28" customHeight="1" spans="1:16">
      <c r="A129" s="206">
        <v>123</v>
      </c>
      <c r="B129" s="207"/>
      <c r="C129" s="238"/>
      <c r="D129" s="104" t="s">
        <v>92</v>
      </c>
      <c r="E129" s="104" t="s">
        <v>517</v>
      </c>
      <c r="F129" s="104" t="s">
        <v>26</v>
      </c>
      <c r="G129" s="59" t="s">
        <v>86</v>
      </c>
      <c r="H129" s="57" t="s">
        <v>518</v>
      </c>
      <c r="I129" s="57" t="s">
        <v>519</v>
      </c>
      <c r="J129" s="243"/>
      <c r="K129" s="243">
        <v>279.04</v>
      </c>
      <c r="L129" s="243">
        <f t="shared" ref="L129:L146" si="5">K129*12</f>
        <v>3348.48</v>
      </c>
      <c r="M129" s="248"/>
      <c r="N129" s="249"/>
      <c r="O129" s="251"/>
      <c r="P129" s="223"/>
    </row>
    <row r="130" s="5" customFormat="1" ht="28" customHeight="1" spans="1:16">
      <c r="A130" s="206">
        <v>124</v>
      </c>
      <c r="B130" s="207"/>
      <c r="C130" s="238"/>
      <c r="D130" s="104" t="s">
        <v>75</v>
      </c>
      <c r="E130" s="104" t="s">
        <v>520</v>
      </c>
      <c r="F130" s="104" t="s">
        <v>26</v>
      </c>
      <c r="G130" s="59" t="s">
        <v>129</v>
      </c>
      <c r="H130" s="57" t="s">
        <v>521</v>
      </c>
      <c r="I130" s="57" t="s">
        <v>522</v>
      </c>
      <c r="J130" s="243"/>
      <c r="K130" s="243">
        <v>209.28</v>
      </c>
      <c r="L130" s="243">
        <f t="shared" si="5"/>
        <v>2511.36</v>
      </c>
      <c r="M130" s="248"/>
      <c r="N130" s="249"/>
      <c r="O130" s="251"/>
      <c r="P130" s="223"/>
    </row>
    <row r="131" s="5" customFormat="1" ht="28" customHeight="1" spans="1:16">
      <c r="A131" s="206">
        <v>125</v>
      </c>
      <c r="B131" s="207"/>
      <c r="C131" s="238" t="s">
        <v>65</v>
      </c>
      <c r="D131" s="104" t="s">
        <v>118</v>
      </c>
      <c r="E131" s="102" t="s">
        <v>523</v>
      </c>
      <c r="F131" s="102" t="s">
        <v>46</v>
      </c>
      <c r="G131" s="59" t="s">
        <v>106</v>
      </c>
      <c r="H131" s="102" t="s">
        <v>524</v>
      </c>
      <c r="I131" s="102" t="s">
        <v>525</v>
      </c>
      <c r="J131" s="243"/>
      <c r="K131" s="243">
        <v>453.44</v>
      </c>
      <c r="L131" s="243">
        <f t="shared" si="5"/>
        <v>5441.28</v>
      </c>
      <c r="M131" s="248"/>
      <c r="N131" s="249"/>
      <c r="O131" s="251"/>
      <c r="P131" s="223"/>
    </row>
    <row r="132" s="5" customFormat="1" ht="28" customHeight="1" spans="1:16">
      <c r="A132" s="206">
        <v>126</v>
      </c>
      <c r="B132" s="207"/>
      <c r="C132" s="238"/>
      <c r="D132" s="104" t="s">
        <v>84</v>
      </c>
      <c r="E132" s="102" t="s">
        <v>526</v>
      </c>
      <c r="F132" s="104" t="s">
        <v>46</v>
      </c>
      <c r="G132" s="59" t="s">
        <v>527</v>
      </c>
      <c r="H132" s="57" t="s">
        <v>528</v>
      </c>
      <c r="I132" s="102" t="s">
        <v>529</v>
      </c>
      <c r="J132" s="243"/>
      <c r="K132" s="243">
        <v>383.68</v>
      </c>
      <c r="L132" s="243">
        <f t="shared" si="5"/>
        <v>4604.16</v>
      </c>
      <c r="M132" s="248"/>
      <c r="N132" s="249"/>
      <c r="O132" s="251"/>
      <c r="P132" s="223"/>
    </row>
    <row r="133" ht="28" customHeight="1" spans="1:16">
      <c r="A133" s="206">
        <v>127</v>
      </c>
      <c r="B133" s="207"/>
      <c r="C133" s="238"/>
      <c r="D133" s="104" t="s">
        <v>79</v>
      </c>
      <c r="E133" s="104" t="s">
        <v>530</v>
      </c>
      <c r="F133" s="104" t="s">
        <v>26</v>
      </c>
      <c r="G133" s="59" t="s">
        <v>86</v>
      </c>
      <c r="H133" s="104" t="s">
        <v>531</v>
      </c>
      <c r="I133" s="104" t="s">
        <v>532</v>
      </c>
      <c r="J133" s="243"/>
      <c r="K133" s="243">
        <v>732.48</v>
      </c>
      <c r="L133" s="243">
        <f t="shared" si="5"/>
        <v>8789.76</v>
      </c>
      <c r="M133" s="248"/>
      <c r="N133" s="249"/>
      <c r="P133" s="223"/>
    </row>
    <row r="134" ht="28" customHeight="1" spans="1:16">
      <c r="A134" s="206">
        <v>128</v>
      </c>
      <c r="B134" s="207"/>
      <c r="C134" s="238"/>
      <c r="D134" s="102" t="s">
        <v>109</v>
      </c>
      <c r="E134" s="102" t="s">
        <v>533</v>
      </c>
      <c r="F134" s="102" t="s">
        <v>46</v>
      </c>
      <c r="G134" s="59" t="s">
        <v>534</v>
      </c>
      <c r="H134" s="102" t="s">
        <v>535</v>
      </c>
      <c r="I134" s="102" t="s">
        <v>536</v>
      </c>
      <c r="J134" s="243"/>
      <c r="K134" s="243">
        <v>331.36</v>
      </c>
      <c r="L134" s="243">
        <f t="shared" si="5"/>
        <v>3976.32</v>
      </c>
      <c r="M134" s="248"/>
      <c r="N134" s="227"/>
      <c r="P134" s="223"/>
    </row>
    <row r="135" ht="28" customHeight="1" spans="1:16">
      <c r="A135" s="206">
        <v>129</v>
      </c>
      <c r="B135" s="207"/>
      <c r="C135" s="238"/>
      <c r="D135" s="102" t="s">
        <v>75</v>
      </c>
      <c r="E135" s="102" t="s">
        <v>537</v>
      </c>
      <c r="F135" s="102" t="s">
        <v>26</v>
      </c>
      <c r="G135" s="59" t="s">
        <v>129</v>
      </c>
      <c r="H135" s="102" t="s">
        <v>538</v>
      </c>
      <c r="I135" s="102" t="s">
        <v>539</v>
      </c>
      <c r="J135" s="243"/>
      <c r="K135" s="243">
        <v>558.08</v>
      </c>
      <c r="L135" s="243">
        <f t="shared" si="5"/>
        <v>6696.96</v>
      </c>
      <c r="M135" s="248"/>
      <c r="N135" s="227"/>
      <c r="P135" s="223"/>
    </row>
    <row r="136" ht="28" customHeight="1" spans="1:16">
      <c r="A136" s="206">
        <v>130</v>
      </c>
      <c r="B136" s="207"/>
      <c r="C136" s="255" t="s">
        <v>158</v>
      </c>
      <c r="D136" s="57" t="s">
        <v>159</v>
      </c>
      <c r="E136" s="57" t="s">
        <v>540</v>
      </c>
      <c r="F136" s="57" t="s">
        <v>46</v>
      </c>
      <c r="G136" s="59" t="s">
        <v>234</v>
      </c>
      <c r="H136" s="57" t="s">
        <v>541</v>
      </c>
      <c r="I136" s="57" t="s">
        <v>542</v>
      </c>
      <c r="J136" s="243"/>
      <c r="K136" s="243">
        <v>191.84</v>
      </c>
      <c r="L136" s="243">
        <f t="shared" si="5"/>
        <v>2302.08</v>
      </c>
      <c r="M136" s="248">
        <v>20509.44</v>
      </c>
      <c r="N136" s="249"/>
      <c r="P136" s="223"/>
    </row>
    <row r="137" ht="28" customHeight="1" spans="1:16">
      <c r="A137" s="206">
        <v>131</v>
      </c>
      <c r="B137" s="207"/>
      <c r="C137" s="255"/>
      <c r="D137" s="57" t="s">
        <v>193</v>
      </c>
      <c r="E137" s="57" t="s">
        <v>543</v>
      </c>
      <c r="F137" s="57" t="s">
        <v>46</v>
      </c>
      <c r="G137" s="59" t="s">
        <v>198</v>
      </c>
      <c r="H137" s="57" t="s">
        <v>544</v>
      </c>
      <c r="I137" s="57" t="s">
        <v>401</v>
      </c>
      <c r="J137" s="243"/>
      <c r="K137" s="253">
        <v>261.6</v>
      </c>
      <c r="L137" s="243">
        <f t="shared" si="5"/>
        <v>3139.2</v>
      </c>
      <c r="M137" s="248"/>
      <c r="N137" s="249"/>
      <c r="P137" s="223"/>
    </row>
    <row r="138" ht="28" customHeight="1" spans="1:16">
      <c r="A138" s="206">
        <v>132</v>
      </c>
      <c r="B138" s="207"/>
      <c r="C138" s="255"/>
      <c r="D138" s="57" t="s">
        <v>180</v>
      </c>
      <c r="E138" s="57" t="s">
        <v>545</v>
      </c>
      <c r="F138" s="57" t="s">
        <v>46</v>
      </c>
      <c r="G138" s="59" t="s">
        <v>473</v>
      </c>
      <c r="H138" s="57" t="s">
        <v>546</v>
      </c>
      <c r="I138" s="57" t="s">
        <v>547</v>
      </c>
      <c r="J138" s="243"/>
      <c r="K138" s="243">
        <v>645.28</v>
      </c>
      <c r="L138" s="243">
        <f t="shared" si="5"/>
        <v>7743.36</v>
      </c>
      <c r="M138" s="248"/>
      <c r="N138" s="249"/>
      <c r="P138" s="223"/>
    </row>
    <row r="139" ht="28" customHeight="1" spans="1:16">
      <c r="A139" s="206">
        <v>133</v>
      </c>
      <c r="B139" s="207"/>
      <c r="C139" s="255"/>
      <c r="D139" s="57" t="s">
        <v>180</v>
      </c>
      <c r="E139" s="57" t="s">
        <v>548</v>
      </c>
      <c r="F139" s="57" t="s">
        <v>46</v>
      </c>
      <c r="G139" s="59" t="s">
        <v>549</v>
      </c>
      <c r="H139" s="57" t="s">
        <v>550</v>
      </c>
      <c r="I139" s="57" t="s">
        <v>183</v>
      </c>
      <c r="J139" s="243"/>
      <c r="K139" s="243">
        <v>244.16</v>
      </c>
      <c r="L139" s="243">
        <f t="shared" si="5"/>
        <v>2929.92</v>
      </c>
      <c r="M139" s="248"/>
      <c r="N139" s="249"/>
      <c r="P139" s="223"/>
    </row>
    <row r="140" ht="28" customHeight="1" spans="1:16">
      <c r="A140" s="206">
        <v>134</v>
      </c>
      <c r="B140" s="207"/>
      <c r="C140" s="255"/>
      <c r="D140" s="57" t="s">
        <v>208</v>
      </c>
      <c r="E140" s="57" t="s">
        <v>551</v>
      </c>
      <c r="F140" s="57" t="s">
        <v>46</v>
      </c>
      <c r="G140" s="59" t="s">
        <v>230</v>
      </c>
      <c r="H140" s="57" t="s">
        <v>552</v>
      </c>
      <c r="I140" s="57" t="s">
        <v>553</v>
      </c>
      <c r="J140" s="243"/>
      <c r="K140" s="243">
        <v>366.24</v>
      </c>
      <c r="L140" s="243">
        <f t="shared" si="5"/>
        <v>4394.88</v>
      </c>
      <c r="M140" s="248"/>
      <c r="N140" s="227"/>
      <c r="P140" s="223"/>
    </row>
    <row r="141" ht="28" customHeight="1" spans="1:16">
      <c r="A141" s="206">
        <v>135</v>
      </c>
      <c r="B141" s="207" t="s">
        <v>501</v>
      </c>
      <c r="C141" s="238" t="s">
        <v>158</v>
      </c>
      <c r="D141" s="57" t="s">
        <v>208</v>
      </c>
      <c r="E141" s="57" t="s">
        <v>554</v>
      </c>
      <c r="F141" s="57" t="s">
        <v>26</v>
      </c>
      <c r="G141" s="59" t="s">
        <v>210</v>
      </c>
      <c r="H141" s="57" t="s">
        <v>555</v>
      </c>
      <c r="I141" s="57" t="s">
        <v>556</v>
      </c>
      <c r="J141" s="243"/>
      <c r="K141" s="243">
        <v>191.84</v>
      </c>
      <c r="L141" s="243">
        <f t="shared" si="5"/>
        <v>2302.08</v>
      </c>
      <c r="M141" s="248">
        <v>10882.56</v>
      </c>
      <c r="N141" s="227"/>
      <c r="P141" s="223"/>
    </row>
    <row r="142" ht="28" customHeight="1" spans="1:16">
      <c r="A142" s="206">
        <v>136</v>
      </c>
      <c r="B142" s="207"/>
      <c r="C142" s="238"/>
      <c r="D142" s="104" t="s">
        <v>180</v>
      </c>
      <c r="E142" s="104" t="s">
        <v>557</v>
      </c>
      <c r="F142" s="104" t="s">
        <v>46</v>
      </c>
      <c r="G142" s="59" t="s">
        <v>549</v>
      </c>
      <c r="H142" s="104" t="s">
        <v>558</v>
      </c>
      <c r="I142" s="104" t="s">
        <v>559</v>
      </c>
      <c r="J142" s="243"/>
      <c r="K142" s="243">
        <v>715.04</v>
      </c>
      <c r="L142" s="243">
        <f t="shared" si="5"/>
        <v>8580.48</v>
      </c>
      <c r="M142" s="248"/>
      <c r="N142" s="249"/>
      <c r="P142" s="223"/>
    </row>
    <row r="143" ht="28" customHeight="1" spans="1:16">
      <c r="A143" s="206">
        <v>137</v>
      </c>
      <c r="B143" s="207"/>
      <c r="C143" s="209" t="s">
        <v>560</v>
      </c>
      <c r="D143" s="64" t="s">
        <v>561</v>
      </c>
      <c r="E143" s="64" t="s">
        <v>562</v>
      </c>
      <c r="F143" s="64" t="s">
        <v>46</v>
      </c>
      <c r="G143" s="59" t="s">
        <v>563</v>
      </c>
      <c r="H143" s="57" t="s">
        <v>564</v>
      </c>
      <c r="I143" s="236" t="s">
        <v>565</v>
      </c>
      <c r="J143" s="135"/>
      <c r="K143" s="243">
        <v>715.04</v>
      </c>
      <c r="L143" s="135">
        <f t="shared" si="5"/>
        <v>8580.48</v>
      </c>
      <c r="M143" s="135">
        <v>8580.48</v>
      </c>
      <c r="N143" s="87"/>
      <c r="P143" s="223"/>
    </row>
    <row r="144" ht="28" customHeight="1" spans="1:16">
      <c r="A144" s="206">
        <v>138</v>
      </c>
      <c r="B144" s="207"/>
      <c r="C144" s="209" t="s">
        <v>264</v>
      </c>
      <c r="D144" s="57" t="s">
        <v>566</v>
      </c>
      <c r="E144" s="57" t="s">
        <v>567</v>
      </c>
      <c r="F144" s="57" t="s">
        <v>26</v>
      </c>
      <c r="G144" s="59" t="s">
        <v>568</v>
      </c>
      <c r="H144" s="57" t="s">
        <v>569</v>
      </c>
      <c r="I144" s="57" t="s">
        <v>570</v>
      </c>
      <c r="J144" s="146"/>
      <c r="K144" s="146">
        <v>279.04</v>
      </c>
      <c r="L144" s="135">
        <f t="shared" si="5"/>
        <v>3348.48</v>
      </c>
      <c r="M144" s="146">
        <v>3348.48</v>
      </c>
      <c r="N144" s="227"/>
      <c r="P144" s="223"/>
    </row>
    <row r="145" ht="28" customHeight="1" spans="1:16">
      <c r="A145" s="206">
        <v>139</v>
      </c>
      <c r="B145" s="207"/>
      <c r="C145" s="208" t="s">
        <v>273</v>
      </c>
      <c r="D145" s="57" t="s">
        <v>274</v>
      </c>
      <c r="E145" s="57" t="s">
        <v>571</v>
      </c>
      <c r="F145" s="57" t="s">
        <v>26</v>
      </c>
      <c r="G145" s="59" t="s">
        <v>572</v>
      </c>
      <c r="H145" s="229" t="s">
        <v>573</v>
      </c>
      <c r="I145" s="236" t="s">
        <v>522</v>
      </c>
      <c r="J145" s="146"/>
      <c r="K145" s="146">
        <v>209.28</v>
      </c>
      <c r="L145" s="135">
        <f t="shared" si="5"/>
        <v>2511.36</v>
      </c>
      <c r="M145" s="146">
        <f>L145+L146</f>
        <v>8999.04</v>
      </c>
      <c r="N145" s="227"/>
      <c r="P145" s="223"/>
    </row>
    <row r="146" ht="28" customHeight="1" spans="1:16">
      <c r="A146" s="206">
        <v>140</v>
      </c>
      <c r="B146" s="207"/>
      <c r="C146" s="208"/>
      <c r="D146" s="57" t="s">
        <v>294</v>
      </c>
      <c r="E146" s="57" t="s">
        <v>574</v>
      </c>
      <c r="F146" s="57" t="s">
        <v>26</v>
      </c>
      <c r="G146" s="59" t="s">
        <v>568</v>
      </c>
      <c r="H146" s="229" t="s">
        <v>575</v>
      </c>
      <c r="I146" s="236" t="s">
        <v>576</v>
      </c>
      <c r="J146" s="146"/>
      <c r="K146" s="146">
        <v>540.64</v>
      </c>
      <c r="L146" s="135">
        <f t="shared" si="5"/>
        <v>6487.68</v>
      </c>
      <c r="M146" s="146"/>
      <c r="N146" s="227"/>
      <c r="P146" s="223"/>
    </row>
    <row r="147" ht="28" customHeight="1" spans="1:16">
      <c r="A147" s="206">
        <v>141</v>
      </c>
      <c r="B147" s="207"/>
      <c r="C147" s="208" t="s">
        <v>310</v>
      </c>
      <c r="D147" s="92" t="s">
        <v>320</v>
      </c>
      <c r="E147" s="92" t="s">
        <v>80</v>
      </c>
      <c r="F147" s="92" t="s">
        <v>26</v>
      </c>
      <c r="G147" s="59" t="s">
        <v>577</v>
      </c>
      <c r="H147" s="92" t="s">
        <v>578</v>
      </c>
      <c r="I147" s="236" t="s">
        <v>579</v>
      </c>
      <c r="J147" s="146"/>
      <c r="K147" s="243">
        <v>191.84</v>
      </c>
      <c r="L147" s="135">
        <f t="shared" ref="L147:L154" si="6">K147*12</f>
        <v>2302.08</v>
      </c>
      <c r="M147" s="240">
        <v>48552.96</v>
      </c>
      <c r="N147" s="227"/>
      <c r="P147" s="223"/>
    </row>
    <row r="148" ht="28" customHeight="1" spans="1:16">
      <c r="A148" s="206">
        <v>142</v>
      </c>
      <c r="B148" s="207"/>
      <c r="C148" s="208"/>
      <c r="D148" s="92" t="s">
        <v>580</v>
      </c>
      <c r="E148" s="92" t="s">
        <v>581</v>
      </c>
      <c r="F148" s="92" t="s">
        <v>26</v>
      </c>
      <c r="G148" s="59" t="s">
        <v>352</v>
      </c>
      <c r="H148" s="236" t="s">
        <v>582</v>
      </c>
      <c r="I148" s="236" t="s">
        <v>380</v>
      </c>
      <c r="J148" s="146"/>
      <c r="K148" s="146">
        <v>401.12</v>
      </c>
      <c r="L148" s="135">
        <f t="shared" si="6"/>
        <v>4813.44</v>
      </c>
      <c r="M148" s="240"/>
      <c r="N148" s="264"/>
      <c r="P148" s="223"/>
    </row>
    <row r="149" ht="28" customHeight="1" spans="1:16">
      <c r="A149" s="206">
        <v>143</v>
      </c>
      <c r="B149" s="207"/>
      <c r="C149" s="208"/>
      <c r="D149" s="92" t="s">
        <v>337</v>
      </c>
      <c r="E149" s="92" t="s">
        <v>583</v>
      </c>
      <c r="F149" s="92" t="s">
        <v>26</v>
      </c>
      <c r="G149" s="59" t="s">
        <v>584</v>
      </c>
      <c r="H149" s="236" t="s">
        <v>585</v>
      </c>
      <c r="I149" s="236" t="s">
        <v>586</v>
      </c>
      <c r="J149" s="146"/>
      <c r="K149" s="146">
        <v>331.36</v>
      </c>
      <c r="L149" s="135">
        <f t="shared" si="6"/>
        <v>3976.32</v>
      </c>
      <c r="M149" s="240"/>
      <c r="N149" s="227"/>
      <c r="P149" s="223"/>
    </row>
    <row r="150" ht="28" customHeight="1" spans="1:16">
      <c r="A150" s="206">
        <v>144</v>
      </c>
      <c r="B150" s="207"/>
      <c r="C150" s="208"/>
      <c r="D150" s="92" t="s">
        <v>587</v>
      </c>
      <c r="E150" s="92" t="s">
        <v>588</v>
      </c>
      <c r="F150" s="92" t="s">
        <v>46</v>
      </c>
      <c r="G150" s="59" t="s">
        <v>356</v>
      </c>
      <c r="H150" s="93" t="s">
        <v>589</v>
      </c>
      <c r="I150" s="236" t="s">
        <v>590</v>
      </c>
      <c r="J150" s="146"/>
      <c r="K150" s="146">
        <v>697.6</v>
      </c>
      <c r="L150" s="135">
        <f t="shared" si="6"/>
        <v>8371.2</v>
      </c>
      <c r="M150" s="240"/>
      <c r="N150" s="227"/>
      <c r="P150" s="223"/>
    </row>
    <row r="151" ht="28" customHeight="1" spans="1:16">
      <c r="A151" s="206">
        <v>145</v>
      </c>
      <c r="B151" s="207"/>
      <c r="C151" s="208"/>
      <c r="D151" s="92" t="s">
        <v>315</v>
      </c>
      <c r="E151" s="92" t="s">
        <v>591</v>
      </c>
      <c r="F151" s="92" t="s">
        <v>26</v>
      </c>
      <c r="G151" s="59" t="s">
        <v>322</v>
      </c>
      <c r="H151" s="236" t="s">
        <v>592</v>
      </c>
      <c r="I151" s="236" t="s">
        <v>593</v>
      </c>
      <c r="J151" s="146"/>
      <c r="K151" s="146">
        <v>209.28</v>
      </c>
      <c r="L151" s="135">
        <f t="shared" si="6"/>
        <v>2511.36</v>
      </c>
      <c r="M151" s="240"/>
      <c r="N151" s="227"/>
      <c r="P151" s="223"/>
    </row>
    <row r="152" ht="28" customHeight="1" spans="1:16">
      <c r="A152" s="206">
        <v>146</v>
      </c>
      <c r="B152" s="207"/>
      <c r="C152" s="208"/>
      <c r="D152" s="92" t="s">
        <v>594</v>
      </c>
      <c r="E152" s="92" t="s">
        <v>595</v>
      </c>
      <c r="F152" s="92" t="s">
        <v>26</v>
      </c>
      <c r="G152" s="59" t="s">
        <v>596</v>
      </c>
      <c r="H152" s="93" t="s">
        <v>597</v>
      </c>
      <c r="I152" s="92" t="s">
        <v>598</v>
      </c>
      <c r="J152" s="130"/>
      <c r="K152" s="135">
        <v>784.8</v>
      </c>
      <c r="L152" s="64">
        <f t="shared" si="6"/>
        <v>9417.6</v>
      </c>
      <c r="M152" s="240"/>
      <c r="N152" s="227"/>
      <c r="P152" s="223"/>
    </row>
    <row r="153" ht="28" customHeight="1" spans="1:16">
      <c r="A153" s="206">
        <v>147</v>
      </c>
      <c r="B153" s="207"/>
      <c r="C153" s="208"/>
      <c r="D153" s="92" t="s">
        <v>599</v>
      </c>
      <c r="E153" s="92" t="s">
        <v>600</v>
      </c>
      <c r="F153" s="92" t="s">
        <v>46</v>
      </c>
      <c r="G153" s="59" t="s">
        <v>601</v>
      </c>
      <c r="H153" s="93" t="s">
        <v>602</v>
      </c>
      <c r="I153" s="92" t="s">
        <v>603</v>
      </c>
      <c r="J153" s="135"/>
      <c r="K153" s="135">
        <v>784.8</v>
      </c>
      <c r="L153" s="64">
        <f t="shared" si="6"/>
        <v>9417.6</v>
      </c>
      <c r="M153" s="240"/>
      <c r="N153" s="227"/>
      <c r="P153" s="223"/>
    </row>
    <row r="154" ht="28" customHeight="1" spans="1:16">
      <c r="A154" s="206">
        <v>148</v>
      </c>
      <c r="B154" s="207"/>
      <c r="C154" s="208"/>
      <c r="D154" s="92" t="s">
        <v>604</v>
      </c>
      <c r="E154" s="92" t="s">
        <v>574</v>
      </c>
      <c r="F154" s="92" t="s">
        <v>46</v>
      </c>
      <c r="G154" s="59" t="s">
        <v>605</v>
      </c>
      <c r="H154" s="93" t="s">
        <v>606</v>
      </c>
      <c r="I154" s="64" t="s">
        <v>607</v>
      </c>
      <c r="J154" s="64"/>
      <c r="K154" s="64">
        <v>645.28</v>
      </c>
      <c r="L154" s="64">
        <f t="shared" si="6"/>
        <v>7743.36</v>
      </c>
      <c r="M154" s="240"/>
      <c r="N154" s="227"/>
      <c r="P154" s="223"/>
    </row>
    <row r="155" ht="28" customHeight="1" spans="1:16">
      <c r="A155" s="206">
        <v>149</v>
      </c>
      <c r="B155" s="207"/>
      <c r="C155" s="208" t="s">
        <v>366</v>
      </c>
      <c r="D155" s="64" t="s">
        <v>405</v>
      </c>
      <c r="E155" s="64" t="s">
        <v>608</v>
      </c>
      <c r="F155" s="64" t="s">
        <v>26</v>
      </c>
      <c r="G155" s="59" t="s">
        <v>609</v>
      </c>
      <c r="H155" s="64" t="s">
        <v>610</v>
      </c>
      <c r="I155" s="236" t="s">
        <v>611</v>
      </c>
      <c r="J155" s="146"/>
      <c r="K155" s="146">
        <v>209.28</v>
      </c>
      <c r="L155" s="135">
        <f t="shared" ref="L155:L165" si="7">K155*12</f>
        <v>2511.36</v>
      </c>
      <c r="M155" s="240">
        <v>32438.4</v>
      </c>
      <c r="N155" s="227"/>
      <c r="P155" s="223"/>
    </row>
    <row r="156" ht="28" customHeight="1" spans="1:16">
      <c r="A156" s="206">
        <v>150</v>
      </c>
      <c r="B156" s="207"/>
      <c r="C156" s="208"/>
      <c r="D156" s="64" t="s">
        <v>389</v>
      </c>
      <c r="E156" s="64" t="s">
        <v>612</v>
      </c>
      <c r="F156" s="64" t="s">
        <v>26</v>
      </c>
      <c r="G156" s="59" t="s">
        <v>613</v>
      </c>
      <c r="H156" s="64" t="s">
        <v>614</v>
      </c>
      <c r="I156" s="236" t="s">
        <v>615</v>
      </c>
      <c r="J156" s="146"/>
      <c r="K156" s="146">
        <v>87.2</v>
      </c>
      <c r="L156" s="135">
        <f t="shared" si="7"/>
        <v>1046.4</v>
      </c>
      <c r="M156" s="240"/>
      <c r="N156" s="227"/>
      <c r="P156" s="223"/>
    </row>
    <row r="157" ht="28" customHeight="1" spans="1:16">
      <c r="A157" s="206">
        <v>151</v>
      </c>
      <c r="B157" s="207"/>
      <c r="C157" s="208"/>
      <c r="D157" s="64" t="s">
        <v>437</v>
      </c>
      <c r="E157" s="64" t="s">
        <v>616</v>
      </c>
      <c r="F157" s="64" t="s">
        <v>46</v>
      </c>
      <c r="G157" s="59" t="s">
        <v>617</v>
      </c>
      <c r="H157" s="64" t="s">
        <v>618</v>
      </c>
      <c r="I157" s="236" t="s">
        <v>619</v>
      </c>
      <c r="J157" s="146"/>
      <c r="K157" s="146">
        <v>122.08</v>
      </c>
      <c r="L157" s="135">
        <f t="shared" si="7"/>
        <v>1464.96</v>
      </c>
      <c r="M157" s="240"/>
      <c r="N157" s="227"/>
      <c r="P157" s="223"/>
    </row>
    <row r="158" ht="28" customHeight="1" spans="1:16">
      <c r="A158" s="206">
        <v>152</v>
      </c>
      <c r="B158" s="207"/>
      <c r="C158" s="208"/>
      <c r="D158" s="64" t="s">
        <v>437</v>
      </c>
      <c r="E158" s="64" t="s">
        <v>620</v>
      </c>
      <c r="F158" s="64" t="s">
        <v>26</v>
      </c>
      <c r="G158" s="59" t="s">
        <v>617</v>
      </c>
      <c r="H158" s="64" t="s">
        <v>621</v>
      </c>
      <c r="I158" s="236" t="s">
        <v>354</v>
      </c>
      <c r="J158" s="146"/>
      <c r="K158" s="146">
        <v>87.2</v>
      </c>
      <c r="L158" s="135">
        <f t="shared" si="7"/>
        <v>1046.4</v>
      </c>
      <c r="M158" s="240"/>
      <c r="N158" s="227"/>
      <c r="P158" s="223"/>
    </row>
    <row r="159" ht="28" customHeight="1" spans="1:16">
      <c r="A159" s="206">
        <v>153</v>
      </c>
      <c r="B159" s="207"/>
      <c r="C159" s="208"/>
      <c r="D159" s="64" t="s">
        <v>622</v>
      </c>
      <c r="E159" s="64" t="s">
        <v>623</v>
      </c>
      <c r="F159" s="64" t="s">
        <v>26</v>
      </c>
      <c r="G159" s="59" t="s">
        <v>624</v>
      </c>
      <c r="H159" s="64" t="s">
        <v>625</v>
      </c>
      <c r="I159" s="236" t="s">
        <v>626</v>
      </c>
      <c r="J159" s="146"/>
      <c r="K159" s="146">
        <v>209.28</v>
      </c>
      <c r="L159" s="135">
        <f t="shared" si="7"/>
        <v>2511.36</v>
      </c>
      <c r="M159" s="240"/>
      <c r="N159" s="227"/>
      <c r="P159" s="223"/>
    </row>
    <row r="160" ht="28" customHeight="1" spans="1:16">
      <c r="A160" s="206">
        <v>154</v>
      </c>
      <c r="B160" s="207"/>
      <c r="C160" s="208"/>
      <c r="D160" s="64" t="s">
        <v>405</v>
      </c>
      <c r="E160" s="64" t="s">
        <v>627</v>
      </c>
      <c r="F160" s="64" t="s">
        <v>46</v>
      </c>
      <c r="G160" s="59" t="s">
        <v>628</v>
      </c>
      <c r="H160" s="64" t="s">
        <v>629</v>
      </c>
      <c r="I160" s="64" t="s">
        <v>630</v>
      </c>
      <c r="J160" s="146"/>
      <c r="K160" s="146">
        <v>470.88</v>
      </c>
      <c r="L160" s="135">
        <f t="shared" si="7"/>
        <v>5650.56</v>
      </c>
      <c r="M160" s="240"/>
      <c r="N160" s="227"/>
      <c r="P160" s="223"/>
    </row>
    <row r="161" ht="28" customHeight="1" spans="1:16">
      <c r="A161" s="206">
        <v>155</v>
      </c>
      <c r="B161" s="207"/>
      <c r="C161" s="208"/>
      <c r="D161" s="57" t="s">
        <v>367</v>
      </c>
      <c r="E161" s="57" t="s">
        <v>631</v>
      </c>
      <c r="F161" s="57" t="s">
        <v>26</v>
      </c>
      <c r="G161" s="59" t="s">
        <v>427</v>
      </c>
      <c r="H161" s="57" t="s">
        <v>632</v>
      </c>
      <c r="I161" s="57" t="s">
        <v>633</v>
      </c>
      <c r="J161" s="135"/>
      <c r="K161" s="146">
        <v>226.72</v>
      </c>
      <c r="L161" s="135">
        <f t="shared" si="7"/>
        <v>2720.64</v>
      </c>
      <c r="M161" s="240"/>
      <c r="N161" s="227"/>
      <c r="P161" s="223"/>
    </row>
    <row r="162" ht="28" customHeight="1" spans="1:16">
      <c r="A162" s="206">
        <v>156</v>
      </c>
      <c r="B162" s="207"/>
      <c r="C162" s="208"/>
      <c r="D162" s="57" t="s">
        <v>634</v>
      </c>
      <c r="E162" s="57" t="s">
        <v>635</v>
      </c>
      <c r="F162" s="57" t="s">
        <v>26</v>
      </c>
      <c r="G162" s="59" t="s">
        <v>636</v>
      </c>
      <c r="H162" s="57" t="s">
        <v>637</v>
      </c>
      <c r="I162" s="57" t="s">
        <v>638</v>
      </c>
      <c r="J162" s="135"/>
      <c r="K162" s="146">
        <v>767.36</v>
      </c>
      <c r="L162" s="135">
        <f t="shared" si="7"/>
        <v>9208.32</v>
      </c>
      <c r="M162" s="240"/>
      <c r="N162" s="227"/>
      <c r="P162" s="223"/>
    </row>
    <row r="163" ht="28" customHeight="1" spans="1:16">
      <c r="A163" s="206">
        <v>157</v>
      </c>
      <c r="B163" s="207"/>
      <c r="C163" s="208"/>
      <c r="D163" s="64" t="s">
        <v>372</v>
      </c>
      <c r="E163" s="64" t="s">
        <v>639</v>
      </c>
      <c r="F163" s="64" t="s">
        <v>46</v>
      </c>
      <c r="G163" s="59" t="s">
        <v>386</v>
      </c>
      <c r="H163" s="64" t="s">
        <v>640</v>
      </c>
      <c r="I163" s="64" t="s">
        <v>641</v>
      </c>
      <c r="J163" s="265"/>
      <c r="K163" s="146">
        <v>226.72</v>
      </c>
      <c r="L163" s="135">
        <f t="shared" si="7"/>
        <v>2720.64</v>
      </c>
      <c r="M163" s="240"/>
      <c r="N163" s="87"/>
      <c r="P163" s="223"/>
    </row>
    <row r="164" ht="28" customHeight="1" spans="1:16">
      <c r="A164" s="206">
        <v>158</v>
      </c>
      <c r="B164" s="207"/>
      <c r="C164" s="208"/>
      <c r="D164" s="64" t="s">
        <v>405</v>
      </c>
      <c r="E164" s="64" t="s">
        <v>642</v>
      </c>
      <c r="F164" s="64" t="s">
        <v>26</v>
      </c>
      <c r="G164" s="59" t="s">
        <v>427</v>
      </c>
      <c r="H164" s="57" t="s">
        <v>643</v>
      </c>
      <c r="I164" s="64" t="s">
        <v>228</v>
      </c>
      <c r="J164" s="265"/>
      <c r="K164" s="146">
        <v>296.48</v>
      </c>
      <c r="L164" s="135">
        <f t="shared" si="7"/>
        <v>3557.76</v>
      </c>
      <c r="M164" s="240"/>
      <c r="N164" s="87"/>
      <c r="P164" s="223"/>
    </row>
    <row r="165" ht="28" customHeight="1" spans="1:16">
      <c r="A165" s="206">
        <v>159</v>
      </c>
      <c r="B165" s="207" t="s">
        <v>501</v>
      </c>
      <c r="C165" s="208" t="s">
        <v>366</v>
      </c>
      <c r="D165" s="64" t="s">
        <v>372</v>
      </c>
      <c r="E165" s="64" t="s">
        <v>644</v>
      </c>
      <c r="F165" s="64" t="s">
        <v>26</v>
      </c>
      <c r="G165" s="59" t="s">
        <v>624</v>
      </c>
      <c r="H165" s="57" t="s">
        <v>645</v>
      </c>
      <c r="I165" s="57" t="s">
        <v>646</v>
      </c>
      <c r="J165" s="146"/>
      <c r="K165" s="252">
        <v>191.84</v>
      </c>
      <c r="L165" s="135">
        <f t="shared" si="7"/>
        <v>2302.08</v>
      </c>
      <c r="M165" s="240">
        <v>3662.4</v>
      </c>
      <c r="N165" s="266"/>
      <c r="P165" s="223"/>
    </row>
    <row r="166" ht="28" customHeight="1" spans="1:16">
      <c r="A166" s="206">
        <v>160</v>
      </c>
      <c r="B166" s="207"/>
      <c r="C166" s="208"/>
      <c r="D166" s="256" t="s">
        <v>622</v>
      </c>
      <c r="E166" s="256" t="s">
        <v>647</v>
      </c>
      <c r="F166" s="256" t="s">
        <v>26</v>
      </c>
      <c r="G166" s="59" t="s">
        <v>444</v>
      </c>
      <c r="H166" s="64" t="s">
        <v>648</v>
      </c>
      <c r="I166" s="64" t="s">
        <v>236</v>
      </c>
      <c r="J166" s="267"/>
      <c r="K166" s="146">
        <v>226.72</v>
      </c>
      <c r="L166" s="267">
        <f>K166*6</f>
        <v>1360.32</v>
      </c>
      <c r="M166" s="240"/>
      <c r="N166" s="227" t="s">
        <v>649</v>
      </c>
      <c r="P166" s="223"/>
    </row>
    <row r="167" ht="28" customHeight="1" spans="1:16">
      <c r="A167" s="257"/>
      <c r="B167" s="207"/>
      <c r="C167" s="258"/>
      <c r="D167" s="58" t="s">
        <v>650</v>
      </c>
      <c r="E167" s="58"/>
      <c r="F167" s="58"/>
      <c r="G167" s="259"/>
      <c r="H167" s="58"/>
      <c r="I167" s="58"/>
      <c r="J167" s="267"/>
      <c r="K167" s="267"/>
      <c r="L167" s="267">
        <f>SUM(L7:L166)</f>
        <v>1212847.36</v>
      </c>
      <c r="M167" s="268">
        <f>SUM(M7:M166)</f>
        <v>1212847.36</v>
      </c>
      <c r="N167" s="269"/>
      <c r="P167" s="270"/>
    </row>
    <row r="168" ht="25" customHeight="1" spans="1:16">
      <c r="A168" s="260" t="s">
        <v>651</v>
      </c>
      <c r="B168" s="261"/>
      <c r="C168" s="262"/>
      <c r="D168" s="260"/>
      <c r="E168" s="260"/>
      <c r="F168" s="260"/>
      <c r="G168" s="263"/>
      <c r="H168" s="260"/>
      <c r="I168" s="260"/>
      <c r="J168" s="261"/>
      <c r="K168" s="261"/>
      <c r="L168" s="261"/>
      <c r="M168" s="271"/>
      <c r="N168" s="272"/>
      <c r="P168" s="270"/>
    </row>
    <row r="169" spans="16:16">
      <c r="P169" s="273"/>
    </row>
    <row r="170" spans="16:16">
      <c r="P170" s="273"/>
    </row>
    <row r="171" spans="16:16">
      <c r="P171" s="273"/>
    </row>
    <row r="172" spans="16:16">
      <c r="P172" s="273"/>
    </row>
    <row r="173" spans="16:16">
      <c r="P173" s="273"/>
    </row>
    <row r="174" spans="16:16">
      <c r="P174" s="273"/>
    </row>
  </sheetData>
  <autoFilter ref="A6:W168">
    <extLst/>
  </autoFilter>
  <mergeCells count="70">
    <mergeCell ref="A1:D1"/>
    <mergeCell ref="A2:N2"/>
    <mergeCell ref="J3:K3"/>
    <mergeCell ref="J4:K4"/>
    <mergeCell ref="A168:N168"/>
    <mergeCell ref="A3:A6"/>
    <mergeCell ref="B3:B6"/>
    <mergeCell ref="B7:B21"/>
    <mergeCell ref="B22:B45"/>
    <mergeCell ref="B46:B69"/>
    <mergeCell ref="B70:B92"/>
    <mergeCell ref="B93:B114"/>
    <mergeCell ref="B115:B116"/>
    <mergeCell ref="B117:B124"/>
    <mergeCell ref="B125:B140"/>
    <mergeCell ref="B141:B164"/>
    <mergeCell ref="B165:B166"/>
    <mergeCell ref="C3:C6"/>
    <mergeCell ref="C7:C8"/>
    <mergeCell ref="C9:C10"/>
    <mergeCell ref="C11:C14"/>
    <mergeCell ref="C15:C21"/>
    <mergeCell ref="C22:C38"/>
    <mergeCell ref="C39:C45"/>
    <mergeCell ref="C46:C69"/>
    <mergeCell ref="C70:C71"/>
    <mergeCell ref="C72:C79"/>
    <mergeCell ref="C80:C92"/>
    <mergeCell ref="C93:C111"/>
    <mergeCell ref="C112:C113"/>
    <mergeCell ref="C117:C119"/>
    <mergeCell ref="C122:C124"/>
    <mergeCell ref="C125:C127"/>
    <mergeCell ref="C128:C130"/>
    <mergeCell ref="C131:C135"/>
    <mergeCell ref="C136:C140"/>
    <mergeCell ref="C141:C142"/>
    <mergeCell ref="C145:C146"/>
    <mergeCell ref="C147:C154"/>
    <mergeCell ref="C155:C164"/>
    <mergeCell ref="C165:C166"/>
    <mergeCell ref="D3:D6"/>
    <mergeCell ref="E3:E6"/>
    <mergeCell ref="F3:F6"/>
    <mergeCell ref="G3:G6"/>
    <mergeCell ref="M7:M8"/>
    <mergeCell ref="M9:M10"/>
    <mergeCell ref="M11:M14"/>
    <mergeCell ref="M15:M21"/>
    <mergeCell ref="M22:M38"/>
    <mergeCell ref="M39:M45"/>
    <mergeCell ref="M46:M69"/>
    <mergeCell ref="M70:M71"/>
    <mergeCell ref="M72:M79"/>
    <mergeCell ref="M80:M92"/>
    <mergeCell ref="M93:M111"/>
    <mergeCell ref="M112:M113"/>
    <mergeCell ref="M117:M119"/>
    <mergeCell ref="M122:M124"/>
    <mergeCell ref="M125:M127"/>
    <mergeCell ref="M128:M135"/>
    <mergeCell ref="M136:M140"/>
    <mergeCell ref="M141:M142"/>
    <mergeCell ref="M145:M146"/>
    <mergeCell ref="M147:M154"/>
    <mergeCell ref="M155:M164"/>
    <mergeCell ref="M165:M166"/>
    <mergeCell ref="N3:N6"/>
    <mergeCell ref="H3:I5"/>
    <mergeCell ref="L3:M5"/>
  </mergeCells>
  <conditionalFormatting sqref="E144">
    <cfRule type="duplicateValues" dxfId="0" priority="7"/>
  </conditionalFormatting>
  <conditionalFormatting sqref="E151">
    <cfRule type="duplicateValues" dxfId="0" priority="8"/>
  </conditionalFormatting>
  <conditionalFormatting sqref="E154">
    <cfRule type="duplicateValues" dxfId="0" priority="1"/>
  </conditionalFormatting>
  <conditionalFormatting sqref="E163">
    <cfRule type="duplicateValues" dxfId="0" priority="10"/>
  </conditionalFormatting>
  <conditionalFormatting sqref="E164">
    <cfRule type="duplicateValues" dxfId="0" priority="9"/>
  </conditionalFormatting>
  <conditionalFormatting sqref="E165">
    <cfRule type="duplicateValues" dxfId="0" priority="6"/>
  </conditionalFormatting>
  <conditionalFormatting sqref="E166">
    <cfRule type="duplicateValues" dxfId="0" priority="2"/>
    <cfRule type="duplicateValues" dxfId="0" priority="3"/>
    <cfRule type="duplicateValues" dxfId="0" priority="4"/>
    <cfRule type="duplicateValues" dxfId="0" priority="5"/>
  </conditionalFormatting>
  <conditionalFormatting sqref="K125 P125:P166">
    <cfRule type="duplicateValues" dxfId="1" priority="12"/>
  </conditionalFormatting>
  <pageMargins left="0.75" right="0.75" top="1" bottom="1" header="0.5" footer="0.5"/>
  <pageSetup paperSize="9" scale="65" fitToHeight="0" orientation="landscape"/>
  <headerFooter/>
  <rowBreaks count="2" manualBreakCount="2">
    <brk id="92" max="15" man="1"/>
    <brk id="140" max="15" man="1"/>
  </rowBreaks>
  <ignoredErrors>
    <ignoredError sqref="L12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51"/>
  <sheetViews>
    <sheetView view="pageBreakPreview" zoomScaleNormal="100" topLeftCell="A6" workbookViewId="0">
      <selection activeCell="T11" sqref="T11"/>
    </sheetView>
  </sheetViews>
  <sheetFormatPr defaultColWidth="9" defaultRowHeight="14.25"/>
  <cols>
    <col min="1" max="3" width="9" style="74"/>
    <col min="4" max="4" width="18.375" style="74" customWidth="1"/>
    <col min="5" max="6" width="9" style="74"/>
    <col min="7" max="7" width="20.125" style="74" customWidth="1"/>
    <col min="8" max="8" width="19.5" style="74" customWidth="1"/>
    <col min="9" max="9" width="9" style="74"/>
    <col min="10" max="11" width="20.125" style="75" customWidth="1"/>
    <col min="12" max="12" width="12" style="74" customWidth="1"/>
    <col min="13" max="13" width="13.375" style="75" customWidth="1"/>
    <col min="14" max="14" width="14.5" style="74" customWidth="1"/>
    <col min="15" max="15" width="9" style="77" hidden="1" customWidth="1"/>
    <col min="16" max="16" width="10.375" style="78" hidden="1" customWidth="1"/>
    <col min="17" max="17" width="9" style="74"/>
  </cols>
  <sheetData>
    <row r="1" ht="22.5" spans="1:14">
      <c r="A1" s="3" t="s">
        <v>652</v>
      </c>
      <c r="B1" s="75"/>
      <c r="C1" s="75"/>
      <c r="D1" s="75"/>
      <c r="E1" s="75"/>
      <c r="F1" s="75"/>
      <c r="G1" s="75"/>
      <c r="H1" s="75"/>
      <c r="I1" s="75"/>
      <c r="L1" s="75"/>
      <c r="N1" s="75"/>
    </row>
    <row r="2" s="72" customFormat="1" ht="41" customHeight="1" spans="1:18">
      <c r="A2" s="79" t="s">
        <v>653</v>
      </c>
      <c r="B2" s="80"/>
      <c r="C2" s="80"/>
      <c r="D2" s="80"/>
      <c r="E2" s="80"/>
      <c r="F2" s="80"/>
      <c r="G2" s="80"/>
      <c r="H2" s="80"/>
      <c r="I2" s="80"/>
      <c r="J2" s="80"/>
      <c r="K2" s="80"/>
      <c r="L2" s="80"/>
      <c r="M2" s="80"/>
      <c r="N2" s="80"/>
      <c r="O2" s="114"/>
      <c r="P2" s="115"/>
      <c r="Q2" s="168"/>
      <c r="R2" s="168"/>
    </row>
    <row r="3" s="73" customFormat="1" customHeight="1" spans="1:18">
      <c r="A3" s="81" t="s">
        <v>2</v>
      </c>
      <c r="B3" s="81" t="s">
        <v>3</v>
      </c>
      <c r="C3" s="81" t="s">
        <v>4</v>
      </c>
      <c r="D3" s="82" t="s">
        <v>5</v>
      </c>
      <c r="E3" s="83" t="s">
        <v>6</v>
      </c>
      <c r="F3" s="82" t="s">
        <v>7</v>
      </c>
      <c r="G3" s="82" t="s">
        <v>8</v>
      </c>
      <c r="H3" s="82" t="s">
        <v>9</v>
      </c>
      <c r="I3" s="82"/>
      <c r="J3" s="116" t="s">
        <v>10</v>
      </c>
      <c r="K3" s="116"/>
      <c r="L3" s="116" t="s">
        <v>11</v>
      </c>
      <c r="M3" s="116"/>
      <c r="N3" s="117" t="s">
        <v>12</v>
      </c>
      <c r="O3" s="118"/>
      <c r="P3" s="119"/>
      <c r="Q3" s="169"/>
      <c r="R3" s="169"/>
    </row>
    <row r="4" s="73" customFormat="1" spans="1:18">
      <c r="A4" s="84"/>
      <c r="B4" s="84"/>
      <c r="C4" s="84"/>
      <c r="D4" s="10"/>
      <c r="E4" s="9"/>
      <c r="F4" s="10"/>
      <c r="G4" s="10"/>
      <c r="H4" s="10"/>
      <c r="I4" s="120"/>
      <c r="J4" s="121" t="s">
        <v>13</v>
      </c>
      <c r="K4" s="121"/>
      <c r="L4" s="121"/>
      <c r="M4" s="121"/>
      <c r="N4" s="122"/>
      <c r="O4" s="118"/>
      <c r="P4" s="119"/>
      <c r="Q4" s="169"/>
      <c r="R4" s="169"/>
    </row>
    <row r="5" s="73" customFormat="1" spans="1:18">
      <c r="A5" s="84"/>
      <c r="B5" s="84"/>
      <c r="C5" s="84"/>
      <c r="D5" s="10"/>
      <c r="E5" s="9"/>
      <c r="F5" s="10"/>
      <c r="G5" s="10"/>
      <c r="H5" s="10"/>
      <c r="I5" s="10"/>
      <c r="J5" s="121" t="s">
        <v>14</v>
      </c>
      <c r="K5" s="121" t="s">
        <v>15</v>
      </c>
      <c r="L5" s="121"/>
      <c r="M5" s="121"/>
      <c r="N5" s="122"/>
      <c r="O5" s="118"/>
      <c r="P5" s="119"/>
      <c r="Q5" s="169"/>
      <c r="R5" s="169"/>
    </row>
    <row r="6" s="73" customFormat="1" ht="94" customHeight="1" spans="1:23">
      <c r="A6" s="84"/>
      <c r="B6" s="84"/>
      <c r="C6" s="84"/>
      <c r="D6" s="10"/>
      <c r="E6" s="9"/>
      <c r="F6" s="10"/>
      <c r="G6" s="10"/>
      <c r="H6" s="10" t="s">
        <v>16</v>
      </c>
      <c r="I6" s="10" t="s">
        <v>654</v>
      </c>
      <c r="J6" s="123" t="s">
        <v>18</v>
      </c>
      <c r="K6" s="123" t="s">
        <v>19</v>
      </c>
      <c r="L6" s="123" t="s">
        <v>20</v>
      </c>
      <c r="M6" s="124" t="s">
        <v>21</v>
      </c>
      <c r="N6" s="122"/>
      <c r="O6" s="118"/>
      <c r="P6" s="125"/>
      <c r="Q6" s="170"/>
      <c r="R6" s="170"/>
      <c r="S6" s="170"/>
      <c r="T6" s="170"/>
      <c r="U6" s="170"/>
      <c r="V6" s="170"/>
      <c r="W6" s="170"/>
    </row>
    <row r="7" s="73" customFormat="1" ht="26" customHeight="1" spans="1:16">
      <c r="A7" s="64">
        <v>1</v>
      </c>
      <c r="B7" s="85" t="s">
        <v>22</v>
      </c>
      <c r="C7" s="86" t="s">
        <v>655</v>
      </c>
      <c r="D7" s="64" t="s">
        <v>442</v>
      </c>
      <c r="E7" s="64" t="s">
        <v>656</v>
      </c>
      <c r="F7" s="57" t="s">
        <v>46</v>
      </c>
      <c r="G7" s="87" t="s">
        <v>657</v>
      </c>
      <c r="H7" s="57" t="s">
        <v>658</v>
      </c>
      <c r="I7" s="57" t="s">
        <v>659</v>
      </c>
      <c r="J7" s="64">
        <v>1499.84</v>
      </c>
      <c r="K7" s="64"/>
      <c r="L7" s="126">
        <f>J7*12</f>
        <v>17998.08</v>
      </c>
      <c r="M7" s="127">
        <v>17998.08</v>
      </c>
      <c r="N7" s="64"/>
      <c r="O7" s="69"/>
      <c r="P7" s="125"/>
    </row>
    <row r="8" s="73" customFormat="1" ht="26" customHeight="1" spans="1:16">
      <c r="A8" s="64">
        <v>2</v>
      </c>
      <c r="B8" s="85"/>
      <c r="C8" s="62" t="s">
        <v>264</v>
      </c>
      <c r="D8" s="57" t="s">
        <v>660</v>
      </c>
      <c r="E8" s="57" t="s">
        <v>661</v>
      </c>
      <c r="F8" s="57" t="s">
        <v>26</v>
      </c>
      <c r="G8" s="87" t="s">
        <v>662</v>
      </c>
      <c r="H8" s="57" t="s">
        <v>663</v>
      </c>
      <c r="I8" s="57" t="s">
        <v>664</v>
      </c>
      <c r="J8" s="64">
        <v>1360.32</v>
      </c>
      <c r="K8" s="64"/>
      <c r="L8" s="126">
        <f t="shared" ref="L8:L13" si="0">J8*12</f>
        <v>16323.84</v>
      </c>
      <c r="M8" s="128">
        <v>32647.68</v>
      </c>
      <c r="N8" s="64"/>
      <c r="O8" s="69"/>
      <c r="P8" s="125"/>
    </row>
    <row r="9" s="73" customFormat="1" ht="26" customHeight="1" spans="1:16">
      <c r="A9" s="64">
        <v>3</v>
      </c>
      <c r="B9" s="85"/>
      <c r="C9" s="88"/>
      <c r="D9" s="89" t="s">
        <v>665</v>
      </c>
      <c r="E9" s="89" t="s">
        <v>666</v>
      </c>
      <c r="F9" s="89" t="s">
        <v>26</v>
      </c>
      <c r="G9" s="87" t="s">
        <v>667</v>
      </c>
      <c r="H9" s="89" t="s">
        <v>668</v>
      </c>
      <c r="I9" s="89" t="s">
        <v>669</v>
      </c>
      <c r="J9" s="64">
        <v>1360.32</v>
      </c>
      <c r="K9" s="64"/>
      <c r="L9" s="126">
        <f t="shared" si="0"/>
        <v>16323.84</v>
      </c>
      <c r="M9" s="129"/>
      <c r="N9" s="64"/>
      <c r="O9" s="69"/>
      <c r="P9" s="125"/>
    </row>
    <row r="10" s="73" customFormat="1" ht="26" customHeight="1" spans="1:16">
      <c r="A10" s="64">
        <v>4</v>
      </c>
      <c r="B10" s="85"/>
      <c r="C10" s="57" t="s">
        <v>366</v>
      </c>
      <c r="D10" s="90" t="s">
        <v>437</v>
      </c>
      <c r="E10" s="64" t="s">
        <v>670</v>
      </c>
      <c r="F10" s="64" t="s">
        <v>26</v>
      </c>
      <c r="G10" s="87" t="s">
        <v>671</v>
      </c>
      <c r="H10" s="64" t="s">
        <v>672</v>
      </c>
      <c r="I10" s="64" t="s">
        <v>673</v>
      </c>
      <c r="J10" s="130">
        <v>1325.44</v>
      </c>
      <c r="K10" s="64"/>
      <c r="L10" s="126">
        <f t="shared" si="0"/>
        <v>15905.28</v>
      </c>
      <c r="M10" s="131">
        <v>57761.28</v>
      </c>
      <c r="N10" s="64"/>
      <c r="O10" s="69"/>
      <c r="P10" s="125"/>
    </row>
    <row r="11" s="73" customFormat="1" ht="26" customHeight="1" spans="1:16">
      <c r="A11" s="64">
        <v>5</v>
      </c>
      <c r="B11" s="85"/>
      <c r="C11" s="57"/>
      <c r="D11" s="90" t="s">
        <v>674</v>
      </c>
      <c r="E11" s="64" t="s">
        <v>675</v>
      </c>
      <c r="F11" s="64" t="s">
        <v>46</v>
      </c>
      <c r="G11" s="87" t="s">
        <v>676</v>
      </c>
      <c r="H11" s="64" t="s">
        <v>677</v>
      </c>
      <c r="I11" s="64" t="s">
        <v>678</v>
      </c>
      <c r="J11" s="64">
        <v>1430.08</v>
      </c>
      <c r="K11" s="64"/>
      <c r="L11" s="126">
        <f t="shared" si="0"/>
        <v>17160.96</v>
      </c>
      <c r="M11" s="132"/>
      <c r="N11" s="64"/>
      <c r="O11" s="69"/>
      <c r="P11" s="125"/>
    </row>
    <row r="12" s="73" customFormat="1" ht="26" customHeight="1" spans="1:16">
      <c r="A12" s="64">
        <v>6</v>
      </c>
      <c r="B12" s="85"/>
      <c r="C12" s="57"/>
      <c r="D12" s="90" t="s">
        <v>622</v>
      </c>
      <c r="E12" s="64" t="s">
        <v>679</v>
      </c>
      <c r="F12" s="64" t="s">
        <v>46</v>
      </c>
      <c r="G12" s="87" t="s">
        <v>417</v>
      </c>
      <c r="H12" s="64" t="s">
        <v>680</v>
      </c>
      <c r="I12" s="64" t="s">
        <v>484</v>
      </c>
      <c r="J12" s="64">
        <v>1185.92</v>
      </c>
      <c r="K12" s="64"/>
      <c r="L12" s="126">
        <f t="shared" si="0"/>
        <v>14231.04</v>
      </c>
      <c r="M12" s="132"/>
      <c r="N12" s="64"/>
      <c r="O12" s="69"/>
      <c r="P12" s="125"/>
    </row>
    <row r="13" s="73" customFormat="1" ht="26" customHeight="1" spans="1:16">
      <c r="A13" s="64">
        <v>7</v>
      </c>
      <c r="B13" s="85"/>
      <c r="C13" s="57"/>
      <c r="D13" s="90" t="s">
        <v>681</v>
      </c>
      <c r="E13" s="64" t="s">
        <v>682</v>
      </c>
      <c r="F13" s="64" t="s">
        <v>46</v>
      </c>
      <c r="G13" s="87" t="s">
        <v>628</v>
      </c>
      <c r="H13" s="64" t="s">
        <v>683</v>
      </c>
      <c r="I13" s="64" t="s">
        <v>684</v>
      </c>
      <c r="J13" s="133">
        <v>872</v>
      </c>
      <c r="K13" s="64"/>
      <c r="L13" s="126">
        <f t="shared" si="0"/>
        <v>10464</v>
      </c>
      <c r="M13" s="134"/>
      <c r="N13" s="64"/>
      <c r="O13" s="69"/>
      <c r="P13" s="125"/>
    </row>
    <row r="14" s="73" customFormat="1" ht="26" customHeight="1" spans="1:16">
      <c r="A14" s="64">
        <v>8</v>
      </c>
      <c r="B14" s="91" t="s">
        <v>457</v>
      </c>
      <c r="C14" s="62" t="s">
        <v>310</v>
      </c>
      <c r="D14" s="92" t="s">
        <v>685</v>
      </c>
      <c r="E14" s="92" t="s">
        <v>686</v>
      </c>
      <c r="F14" s="92" t="s">
        <v>46</v>
      </c>
      <c r="G14" s="87" t="s">
        <v>687</v>
      </c>
      <c r="H14" s="93" t="s">
        <v>688</v>
      </c>
      <c r="I14" s="92" t="s">
        <v>689</v>
      </c>
      <c r="J14" s="64">
        <v>1464.96</v>
      </c>
      <c r="K14" s="135">
        <v>732.48</v>
      </c>
      <c r="L14" s="64">
        <f>K14*9+J14*3</f>
        <v>10987.2</v>
      </c>
      <c r="M14" s="136">
        <v>10987.2</v>
      </c>
      <c r="N14" s="137" t="s">
        <v>690</v>
      </c>
      <c r="O14" s="69"/>
      <c r="P14" s="125"/>
    </row>
    <row r="15" s="73" customFormat="1" ht="26" customHeight="1" spans="1:16">
      <c r="A15" s="64">
        <v>9</v>
      </c>
      <c r="B15" s="91"/>
      <c r="C15" s="62" t="s">
        <v>366</v>
      </c>
      <c r="D15" s="90" t="s">
        <v>674</v>
      </c>
      <c r="E15" s="64" t="s">
        <v>691</v>
      </c>
      <c r="F15" s="64" t="s">
        <v>26</v>
      </c>
      <c r="G15" s="87" t="s">
        <v>692</v>
      </c>
      <c r="H15" s="64" t="s">
        <v>693</v>
      </c>
      <c r="I15" s="64" t="s">
        <v>694</v>
      </c>
      <c r="J15" s="135">
        <v>837.12</v>
      </c>
      <c r="K15" s="64">
        <v>418.56</v>
      </c>
      <c r="L15" s="64">
        <f>K15+J15*11</f>
        <v>9626.88</v>
      </c>
      <c r="M15" s="138">
        <v>24974.08</v>
      </c>
      <c r="N15" s="137" t="s">
        <v>462</v>
      </c>
      <c r="O15" s="69"/>
      <c r="P15" s="125"/>
    </row>
    <row r="16" s="73" customFormat="1" ht="26" customHeight="1" spans="1:16">
      <c r="A16" s="64">
        <v>10</v>
      </c>
      <c r="B16" s="91"/>
      <c r="C16" s="88"/>
      <c r="D16" s="92" t="s">
        <v>634</v>
      </c>
      <c r="E16" s="92" t="s">
        <v>695</v>
      </c>
      <c r="F16" s="92" t="s">
        <v>46</v>
      </c>
      <c r="G16" s="87" t="s">
        <v>628</v>
      </c>
      <c r="H16" s="92" t="s">
        <v>696</v>
      </c>
      <c r="I16" s="92" t="s">
        <v>697</v>
      </c>
      <c r="J16" s="135">
        <v>1534.72</v>
      </c>
      <c r="K16" s="64">
        <v>767.36</v>
      </c>
      <c r="L16" s="64">
        <f>K16*4+J16*8</f>
        <v>15347.2</v>
      </c>
      <c r="M16" s="139"/>
      <c r="N16" s="137" t="s">
        <v>698</v>
      </c>
      <c r="O16" s="69"/>
      <c r="P16" s="125"/>
    </row>
    <row r="17" s="73" customFormat="1" ht="26" customHeight="1" spans="1:16">
      <c r="A17" s="64">
        <v>11</v>
      </c>
      <c r="B17" s="94" t="s">
        <v>501</v>
      </c>
      <c r="C17" s="62" t="s">
        <v>273</v>
      </c>
      <c r="D17" s="64" t="s">
        <v>274</v>
      </c>
      <c r="E17" s="64" t="s">
        <v>699</v>
      </c>
      <c r="F17" s="64" t="s">
        <v>26</v>
      </c>
      <c r="G17" s="87" t="s">
        <v>700</v>
      </c>
      <c r="H17" s="95" t="s">
        <v>701</v>
      </c>
      <c r="I17" s="64" t="s">
        <v>702</v>
      </c>
      <c r="J17" s="140"/>
      <c r="K17" s="130">
        <v>627.84</v>
      </c>
      <c r="L17" s="64">
        <f t="shared" ref="L17:L22" si="1">K17*12</f>
        <v>7534.08</v>
      </c>
      <c r="M17" s="141">
        <f>L17+L18+L19+L20+L21+L22+L23</f>
        <v>56697.44</v>
      </c>
      <c r="N17" s="64"/>
      <c r="O17" s="69"/>
      <c r="P17" s="125"/>
    </row>
    <row r="18" s="73" customFormat="1" ht="26" customHeight="1" spans="1:16">
      <c r="A18" s="64">
        <v>12</v>
      </c>
      <c r="B18" s="96"/>
      <c r="C18" s="88"/>
      <c r="D18" s="64" t="s">
        <v>289</v>
      </c>
      <c r="E18" s="64" t="s">
        <v>703</v>
      </c>
      <c r="F18" s="64" t="s">
        <v>26</v>
      </c>
      <c r="G18" s="87" t="s">
        <v>307</v>
      </c>
      <c r="H18" s="95" t="s">
        <v>704</v>
      </c>
      <c r="I18" s="64" t="s">
        <v>705</v>
      </c>
      <c r="J18" s="140"/>
      <c r="K18" s="130">
        <v>697.6</v>
      </c>
      <c r="L18" s="64">
        <f t="shared" si="1"/>
        <v>8371.2</v>
      </c>
      <c r="M18" s="142"/>
      <c r="N18" s="64"/>
      <c r="O18" s="69"/>
      <c r="P18" s="125"/>
    </row>
    <row r="19" s="73" customFormat="1" ht="26" customHeight="1" spans="1:16">
      <c r="A19" s="64">
        <v>13</v>
      </c>
      <c r="B19" s="96"/>
      <c r="C19" s="88"/>
      <c r="D19" s="64" t="s">
        <v>299</v>
      </c>
      <c r="E19" s="64" t="s">
        <v>706</v>
      </c>
      <c r="F19" s="64" t="s">
        <v>46</v>
      </c>
      <c r="G19" s="87" t="s">
        <v>707</v>
      </c>
      <c r="H19" s="95" t="s">
        <v>708</v>
      </c>
      <c r="I19" s="57" t="s">
        <v>709</v>
      </c>
      <c r="J19" s="140"/>
      <c r="K19" s="143">
        <v>749.92</v>
      </c>
      <c r="L19" s="64">
        <f t="shared" si="1"/>
        <v>8999.04</v>
      </c>
      <c r="M19" s="142"/>
      <c r="N19" s="64"/>
      <c r="O19" s="69"/>
      <c r="P19" s="125"/>
    </row>
    <row r="20" s="73" customFormat="1" ht="26" customHeight="1" spans="1:16">
      <c r="A20" s="64">
        <v>14</v>
      </c>
      <c r="B20" s="96"/>
      <c r="C20" s="88"/>
      <c r="D20" s="64" t="s">
        <v>299</v>
      </c>
      <c r="E20" s="64" t="s">
        <v>710</v>
      </c>
      <c r="F20" s="64" t="s">
        <v>26</v>
      </c>
      <c r="G20" s="87" t="s">
        <v>301</v>
      </c>
      <c r="H20" s="95" t="s">
        <v>711</v>
      </c>
      <c r="I20" s="64" t="s">
        <v>712</v>
      </c>
      <c r="J20" s="140"/>
      <c r="K20" s="130">
        <v>767.36</v>
      </c>
      <c r="L20" s="64">
        <f t="shared" si="1"/>
        <v>9208.32</v>
      </c>
      <c r="M20" s="142"/>
      <c r="N20" s="64"/>
      <c r="O20" s="69"/>
      <c r="P20" s="125"/>
    </row>
    <row r="21" s="73" customFormat="1" ht="26" customHeight="1" spans="1:16">
      <c r="A21" s="64">
        <v>15</v>
      </c>
      <c r="B21" s="96"/>
      <c r="C21" s="88"/>
      <c r="D21" s="64" t="s">
        <v>284</v>
      </c>
      <c r="E21" s="64" t="s">
        <v>713</v>
      </c>
      <c r="F21" s="64" t="s">
        <v>26</v>
      </c>
      <c r="G21" s="87" t="s">
        <v>714</v>
      </c>
      <c r="H21" s="97" t="s">
        <v>715</v>
      </c>
      <c r="I21" s="64" t="s">
        <v>716</v>
      </c>
      <c r="J21" s="130"/>
      <c r="K21" s="135">
        <v>662.72</v>
      </c>
      <c r="L21" s="64">
        <f t="shared" si="1"/>
        <v>7952.64</v>
      </c>
      <c r="M21" s="142"/>
      <c r="N21" s="144"/>
      <c r="O21" s="69"/>
      <c r="P21" s="125"/>
    </row>
    <row r="22" s="73" customFormat="1" ht="26" customHeight="1" spans="1:16">
      <c r="A22" s="64">
        <v>16</v>
      </c>
      <c r="B22" s="96"/>
      <c r="C22" s="88"/>
      <c r="D22" s="64" t="s">
        <v>294</v>
      </c>
      <c r="E22" s="64" t="s">
        <v>717</v>
      </c>
      <c r="F22" s="64" t="s">
        <v>46</v>
      </c>
      <c r="G22" s="87" t="s">
        <v>718</v>
      </c>
      <c r="H22" s="97" t="s">
        <v>719</v>
      </c>
      <c r="I22" s="92" t="s">
        <v>720</v>
      </c>
      <c r="J22" s="130"/>
      <c r="K22" s="135">
        <v>802.24</v>
      </c>
      <c r="L22" s="64">
        <f t="shared" si="1"/>
        <v>9626.88</v>
      </c>
      <c r="M22" s="142"/>
      <c r="N22" s="64"/>
      <c r="O22" s="69"/>
      <c r="P22" s="125"/>
    </row>
    <row r="23" s="73" customFormat="1" ht="26" customHeight="1" spans="1:16">
      <c r="A23" s="64">
        <v>17</v>
      </c>
      <c r="B23" s="96"/>
      <c r="C23" s="63"/>
      <c r="D23" s="64" t="s">
        <v>284</v>
      </c>
      <c r="E23" s="64" t="s">
        <v>721</v>
      </c>
      <c r="F23" s="64" t="s">
        <v>26</v>
      </c>
      <c r="G23" s="87" t="s">
        <v>482</v>
      </c>
      <c r="H23" s="97" t="s">
        <v>722</v>
      </c>
      <c r="I23" s="57" t="s">
        <v>723</v>
      </c>
      <c r="J23" s="130"/>
      <c r="K23" s="135">
        <v>715.04</v>
      </c>
      <c r="L23" s="64">
        <f>K23*7</f>
        <v>5005.28</v>
      </c>
      <c r="M23" s="145"/>
      <c r="N23" s="64" t="s">
        <v>724</v>
      </c>
      <c r="O23" s="69"/>
      <c r="P23" s="125"/>
    </row>
    <row r="24" s="73" customFormat="1" ht="26" customHeight="1" spans="1:16">
      <c r="A24" s="64">
        <v>18</v>
      </c>
      <c r="B24" s="98"/>
      <c r="C24" s="58" t="s">
        <v>310</v>
      </c>
      <c r="D24" s="92" t="s">
        <v>341</v>
      </c>
      <c r="E24" s="92" t="s">
        <v>725</v>
      </c>
      <c r="F24" s="92" t="s">
        <v>46</v>
      </c>
      <c r="G24" s="87" t="s">
        <v>487</v>
      </c>
      <c r="H24" s="93" t="s">
        <v>726</v>
      </c>
      <c r="I24" s="92" t="s">
        <v>727</v>
      </c>
      <c r="J24" s="135"/>
      <c r="K24" s="64">
        <v>802.24</v>
      </c>
      <c r="L24" s="64">
        <f t="shared" ref="L24:L34" si="2">K24*12</f>
        <v>9626.88</v>
      </c>
      <c r="M24" s="146">
        <v>9626.88</v>
      </c>
      <c r="N24" s="64"/>
      <c r="O24" s="69"/>
      <c r="P24" s="125"/>
    </row>
    <row r="25" s="73" customFormat="1" ht="26" customHeight="1" spans="1:16">
      <c r="A25" s="64">
        <v>19</v>
      </c>
      <c r="B25" s="99" t="s">
        <v>501</v>
      </c>
      <c r="C25" s="57" t="s">
        <v>366</v>
      </c>
      <c r="D25" s="90" t="s">
        <v>367</v>
      </c>
      <c r="E25" s="64" t="s">
        <v>728</v>
      </c>
      <c r="F25" s="64" t="s">
        <v>26</v>
      </c>
      <c r="G25" s="87" t="s">
        <v>434</v>
      </c>
      <c r="H25" s="64" t="s">
        <v>729</v>
      </c>
      <c r="I25" s="64" t="s">
        <v>730</v>
      </c>
      <c r="J25" s="64"/>
      <c r="K25" s="64">
        <v>540.64</v>
      </c>
      <c r="L25" s="64">
        <f t="shared" si="2"/>
        <v>6487.68</v>
      </c>
      <c r="M25" s="146">
        <v>41646.72</v>
      </c>
      <c r="N25" s="64"/>
      <c r="O25" s="69"/>
      <c r="P25" s="125"/>
    </row>
    <row r="26" s="73" customFormat="1" ht="26" customHeight="1" spans="1:16">
      <c r="A26" s="64">
        <v>20</v>
      </c>
      <c r="B26" s="100"/>
      <c r="C26" s="57"/>
      <c r="D26" s="92" t="s">
        <v>731</v>
      </c>
      <c r="E26" s="92" t="s">
        <v>732</v>
      </c>
      <c r="F26" s="92" t="s">
        <v>46</v>
      </c>
      <c r="G26" s="87" t="s">
        <v>733</v>
      </c>
      <c r="H26" s="92" t="s">
        <v>734</v>
      </c>
      <c r="I26" s="92" t="s">
        <v>697</v>
      </c>
      <c r="J26" s="135"/>
      <c r="K26" s="14">
        <v>767.36</v>
      </c>
      <c r="L26" s="64">
        <f t="shared" si="2"/>
        <v>9208.32</v>
      </c>
      <c r="M26" s="146"/>
      <c r="N26" s="64"/>
      <c r="O26" s="69"/>
      <c r="P26" s="125"/>
    </row>
    <row r="27" s="73" customFormat="1" ht="26" customHeight="1" spans="1:16">
      <c r="A27" s="64">
        <v>21</v>
      </c>
      <c r="B27" s="100"/>
      <c r="C27" s="57"/>
      <c r="D27" s="92" t="s">
        <v>389</v>
      </c>
      <c r="E27" s="92" t="s">
        <v>735</v>
      </c>
      <c r="F27" s="92" t="s">
        <v>46</v>
      </c>
      <c r="G27" s="87" t="s">
        <v>373</v>
      </c>
      <c r="H27" s="64" t="s">
        <v>736</v>
      </c>
      <c r="I27" s="64" t="s">
        <v>737</v>
      </c>
      <c r="J27" s="135"/>
      <c r="K27" s="14">
        <v>819.68</v>
      </c>
      <c r="L27" s="64">
        <f t="shared" si="2"/>
        <v>9836.16</v>
      </c>
      <c r="M27" s="146"/>
      <c r="N27" s="64"/>
      <c r="O27" s="69"/>
      <c r="P27" s="125"/>
    </row>
    <row r="28" s="73" customFormat="1" ht="26" customHeight="1" spans="1:16">
      <c r="A28" s="64">
        <v>22</v>
      </c>
      <c r="B28" s="100"/>
      <c r="C28" s="57"/>
      <c r="D28" s="92" t="s">
        <v>738</v>
      </c>
      <c r="E28" s="92" t="s">
        <v>739</v>
      </c>
      <c r="F28" s="92" t="s">
        <v>46</v>
      </c>
      <c r="G28" s="87" t="s">
        <v>369</v>
      </c>
      <c r="H28" s="101" t="s">
        <v>740</v>
      </c>
      <c r="I28" s="64" t="s">
        <v>741</v>
      </c>
      <c r="J28" s="135"/>
      <c r="K28" s="14">
        <v>767.36</v>
      </c>
      <c r="L28" s="64">
        <f t="shared" si="2"/>
        <v>9208.32</v>
      </c>
      <c r="M28" s="146"/>
      <c r="N28" s="64"/>
      <c r="O28" s="69"/>
      <c r="P28" s="125"/>
    </row>
    <row r="29" s="73" customFormat="1" ht="26" customHeight="1" spans="1:16">
      <c r="A29" s="64">
        <v>23</v>
      </c>
      <c r="B29" s="100"/>
      <c r="C29" s="57"/>
      <c r="D29" s="90" t="s">
        <v>742</v>
      </c>
      <c r="E29" s="64" t="s">
        <v>743</v>
      </c>
      <c r="F29" s="64" t="s">
        <v>26</v>
      </c>
      <c r="G29" s="87" t="s">
        <v>744</v>
      </c>
      <c r="H29" s="64" t="s">
        <v>745</v>
      </c>
      <c r="I29" s="64" t="s">
        <v>746</v>
      </c>
      <c r="J29" s="135"/>
      <c r="K29" s="135">
        <v>575.52</v>
      </c>
      <c r="L29" s="64">
        <f t="shared" si="2"/>
        <v>6906.24</v>
      </c>
      <c r="M29" s="146"/>
      <c r="N29" s="64"/>
      <c r="O29" s="69"/>
      <c r="P29" s="125"/>
    </row>
    <row r="30" s="74" customFormat="1" ht="26" customHeight="1" spans="1:16">
      <c r="A30" s="64">
        <v>24</v>
      </c>
      <c r="B30" s="100"/>
      <c r="C30" s="102" t="s">
        <v>65</v>
      </c>
      <c r="D30" s="103" t="s">
        <v>79</v>
      </c>
      <c r="E30" s="103" t="s">
        <v>747</v>
      </c>
      <c r="F30" s="103" t="s">
        <v>26</v>
      </c>
      <c r="G30" s="87" t="s">
        <v>748</v>
      </c>
      <c r="H30" s="104" t="s">
        <v>749</v>
      </c>
      <c r="I30" s="103" t="s">
        <v>750</v>
      </c>
      <c r="J30" s="147"/>
      <c r="K30" s="135">
        <v>662.72</v>
      </c>
      <c r="L30" s="64">
        <f t="shared" si="2"/>
        <v>7952.64</v>
      </c>
      <c r="M30" s="147">
        <v>25322.88</v>
      </c>
      <c r="N30" s="148"/>
      <c r="O30" s="77"/>
      <c r="P30" s="125"/>
    </row>
    <row r="31" s="74" customFormat="1" ht="26" customHeight="1" spans="1:16">
      <c r="A31" s="64">
        <v>25</v>
      </c>
      <c r="B31" s="100"/>
      <c r="C31" s="105"/>
      <c r="D31" s="104" t="s">
        <v>92</v>
      </c>
      <c r="E31" s="104" t="s">
        <v>751</v>
      </c>
      <c r="F31" s="104" t="s">
        <v>26</v>
      </c>
      <c r="G31" s="87" t="s">
        <v>81</v>
      </c>
      <c r="H31" s="104" t="s">
        <v>752</v>
      </c>
      <c r="I31" s="104" t="s">
        <v>753</v>
      </c>
      <c r="J31" s="149"/>
      <c r="K31" s="150">
        <v>715.04</v>
      </c>
      <c r="L31" s="64">
        <f t="shared" si="2"/>
        <v>8580.48</v>
      </c>
      <c r="M31" s="147"/>
      <c r="N31" s="148"/>
      <c r="O31" s="77"/>
      <c r="P31" s="125"/>
    </row>
    <row r="32" s="75" customFormat="1" ht="26" customHeight="1" spans="1:16">
      <c r="A32" s="64">
        <v>26</v>
      </c>
      <c r="B32" s="100"/>
      <c r="C32" s="105"/>
      <c r="D32" s="103" t="s">
        <v>118</v>
      </c>
      <c r="E32" s="103" t="s">
        <v>754</v>
      </c>
      <c r="F32" s="103" t="s">
        <v>26</v>
      </c>
      <c r="G32" s="87" t="s">
        <v>748</v>
      </c>
      <c r="H32" s="103" t="s">
        <v>755</v>
      </c>
      <c r="I32" s="103" t="s">
        <v>756</v>
      </c>
      <c r="J32" s="149"/>
      <c r="K32" s="14">
        <v>732.48</v>
      </c>
      <c r="L32" s="64">
        <f t="shared" si="2"/>
        <v>8789.76</v>
      </c>
      <c r="M32" s="147"/>
      <c r="N32" s="103"/>
      <c r="O32" s="151"/>
      <c r="P32" s="125"/>
    </row>
    <row r="33" s="74" customFormat="1" ht="26" customHeight="1" spans="1:16">
      <c r="A33" s="64">
        <v>27</v>
      </c>
      <c r="B33" s="100"/>
      <c r="C33" s="102" t="s">
        <v>158</v>
      </c>
      <c r="D33" s="103" t="s">
        <v>170</v>
      </c>
      <c r="E33" s="103" t="s">
        <v>757</v>
      </c>
      <c r="F33" s="103" t="s">
        <v>46</v>
      </c>
      <c r="G33" s="87" t="s">
        <v>255</v>
      </c>
      <c r="H33" s="104" t="s">
        <v>758</v>
      </c>
      <c r="I33" s="103" t="s">
        <v>716</v>
      </c>
      <c r="J33" s="149"/>
      <c r="K33" s="135">
        <v>662.72</v>
      </c>
      <c r="L33" s="64">
        <f t="shared" si="2"/>
        <v>7952.64</v>
      </c>
      <c r="M33" s="147">
        <f>L33+L34</f>
        <v>17160.96</v>
      </c>
      <c r="N33" s="148"/>
      <c r="O33" s="77"/>
      <c r="P33" s="125"/>
    </row>
    <row r="34" s="74" customFormat="1" ht="26" customHeight="1" spans="1:16">
      <c r="A34" s="64">
        <v>28</v>
      </c>
      <c r="B34" s="106"/>
      <c r="C34" s="105"/>
      <c r="D34" s="104" t="s">
        <v>159</v>
      </c>
      <c r="E34" s="104" t="s">
        <v>759</v>
      </c>
      <c r="F34" s="104" t="s">
        <v>46</v>
      </c>
      <c r="G34" s="87" t="s">
        <v>255</v>
      </c>
      <c r="H34" s="104" t="s">
        <v>760</v>
      </c>
      <c r="I34" s="104" t="s">
        <v>638</v>
      </c>
      <c r="J34" s="135"/>
      <c r="K34" s="14">
        <v>767.36</v>
      </c>
      <c r="L34" s="64">
        <f t="shared" si="2"/>
        <v>9208.32</v>
      </c>
      <c r="M34" s="147"/>
      <c r="N34" s="148"/>
      <c r="O34" s="77"/>
      <c r="P34" s="125"/>
    </row>
    <row r="35" s="76" customFormat="1" ht="33" customHeight="1" spans="1:17">
      <c r="A35" s="107"/>
      <c r="B35" s="108" t="s">
        <v>761</v>
      </c>
      <c r="C35" s="109"/>
      <c r="D35" s="110"/>
      <c r="E35" s="110"/>
      <c r="F35" s="110"/>
      <c r="G35" s="111"/>
      <c r="H35" s="112"/>
      <c r="I35" s="112"/>
      <c r="J35" s="152"/>
      <c r="K35" s="153"/>
      <c r="L35" s="154">
        <f>SUM(L7:L34)</f>
        <v>294823.2</v>
      </c>
      <c r="M35" s="154">
        <f>SUM(M7:M34)</f>
        <v>294823.2</v>
      </c>
      <c r="N35" s="155"/>
      <c r="O35" s="156"/>
      <c r="P35" s="157"/>
      <c r="Q35" s="171"/>
    </row>
    <row r="36" ht="27" customHeight="1" spans="1:14">
      <c r="A36" s="113" t="s">
        <v>762</v>
      </c>
      <c r="B36" s="113"/>
      <c r="C36" s="113"/>
      <c r="D36" s="113"/>
      <c r="E36" s="113"/>
      <c r="F36" s="113"/>
      <c r="G36" s="113"/>
      <c r="H36" s="113"/>
      <c r="I36" s="113"/>
      <c r="J36" s="158"/>
      <c r="K36" s="158"/>
      <c r="L36" s="113"/>
      <c r="M36" s="158"/>
      <c r="N36" s="113"/>
    </row>
    <row r="38" spans="10:11">
      <c r="J38" s="159"/>
      <c r="K38" s="160"/>
    </row>
    <row r="39" spans="10:11">
      <c r="J39" s="161"/>
      <c r="K39" s="160"/>
    </row>
    <row r="40" spans="10:11">
      <c r="J40" s="159"/>
      <c r="K40" s="160"/>
    </row>
    <row r="41" spans="10:11">
      <c r="J41" s="161"/>
      <c r="K41" s="160"/>
    </row>
    <row r="42" spans="10:11">
      <c r="J42" s="162"/>
      <c r="K42" s="160"/>
    </row>
    <row r="43" spans="10:11">
      <c r="J43" s="163"/>
      <c r="K43" s="164"/>
    </row>
    <row r="44" spans="10:11">
      <c r="J44" s="163"/>
      <c r="K44" s="164"/>
    </row>
    <row r="45" spans="10:11">
      <c r="J45" s="163"/>
      <c r="K45" s="164"/>
    </row>
    <row r="46" spans="10:11">
      <c r="J46" s="163"/>
      <c r="K46" s="164"/>
    </row>
    <row r="47" spans="10:11">
      <c r="J47" s="163"/>
      <c r="K47" s="164"/>
    </row>
    <row r="48" spans="10:11">
      <c r="J48" s="165"/>
      <c r="K48" s="164"/>
    </row>
    <row r="49" spans="10:11">
      <c r="J49" s="166"/>
      <c r="K49" s="164"/>
    </row>
    <row r="50" spans="10:11">
      <c r="J50" s="163"/>
      <c r="K50" s="164"/>
    </row>
    <row r="51" spans="10:10">
      <c r="J51" s="167"/>
    </row>
  </sheetData>
  <autoFilter ref="A6:W36">
    <extLst/>
  </autoFilter>
  <mergeCells count="34">
    <mergeCell ref="A2:N2"/>
    <mergeCell ref="J3:K3"/>
    <mergeCell ref="J4:K4"/>
    <mergeCell ref="B35:C35"/>
    <mergeCell ref="A36:N36"/>
    <mergeCell ref="A3:A6"/>
    <mergeCell ref="B3:B6"/>
    <mergeCell ref="B7:B13"/>
    <mergeCell ref="B14:B16"/>
    <mergeCell ref="B17:B24"/>
    <mergeCell ref="B25:B34"/>
    <mergeCell ref="C3:C6"/>
    <mergeCell ref="C8:C9"/>
    <mergeCell ref="C10:C13"/>
    <mergeCell ref="C15:C16"/>
    <mergeCell ref="C17:C23"/>
    <mergeCell ref="C25:C29"/>
    <mergeCell ref="C30:C32"/>
    <mergeCell ref="C33:C34"/>
    <mergeCell ref="D3:D6"/>
    <mergeCell ref="E3:E6"/>
    <mergeCell ref="F3:F6"/>
    <mergeCell ref="G3:G6"/>
    <mergeCell ref="J48:J49"/>
    <mergeCell ref="M8:M9"/>
    <mergeCell ref="M10:M13"/>
    <mergeCell ref="M15:M16"/>
    <mergeCell ref="M17:M23"/>
    <mergeCell ref="M25:M29"/>
    <mergeCell ref="M30:M32"/>
    <mergeCell ref="M33:M34"/>
    <mergeCell ref="N3:N6"/>
    <mergeCell ref="H3:I5"/>
    <mergeCell ref="L3:M5"/>
  </mergeCells>
  <conditionalFormatting sqref="E19">
    <cfRule type="duplicateValues" dxfId="0" priority="10"/>
  </conditionalFormatting>
  <conditionalFormatting sqref="E20">
    <cfRule type="duplicateValues" dxfId="0" priority="7"/>
  </conditionalFormatting>
  <conditionalFormatting sqref="E23">
    <cfRule type="duplicateValues" dxfId="0" priority="1"/>
    <cfRule type="duplicateValues" dxfId="0" priority="2"/>
    <cfRule type="duplicateValues" dxfId="0" priority="3"/>
    <cfRule type="duplicateValues" dxfId="0" priority="4"/>
  </conditionalFormatting>
  <conditionalFormatting sqref="E29">
    <cfRule type="duplicateValues" dxfId="0" priority="8"/>
  </conditionalFormatting>
  <conditionalFormatting sqref="E21:E22">
    <cfRule type="duplicateValues" dxfId="0" priority="5"/>
  </conditionalFormatting>
  <conditionalFormatting sqref="P7:P16">
    <cfRule type="duplicateValues" dxfId="1" priority="11"/>
  </conditionalFormatting>
  <pageMargins left="0.75" right="0.75" top="1" bottom="1" header="0.5" footer="0.5"/>
  <pageSetup paperSize="9" scale="63" fitToHeight="0" orientation="landscape"/>
  <headerFooter/>
  <rowBreaks count="1" manualBreakCount="1">
    <brk id="24" max="15" man="1"/>
  </rowBreaks>
  <ignoredErrors>
    <ignoredError sqref="L23"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8"/>
  <sheetViews>
    <sheetView view="pageBreakPreview" zoomScaleNormal="100" topLeftCell="A3" workbookViewId="0">
      <selection activeCell="B12" sqref="B12:B15"/>
    </sheetView>
  </sheetViews>
  <sheetFormatPr defaultColWidth="9" defaultRowHeight="14.25"/>
  <cols>
    <col min="2" max="2" width="11.125" style="50" customWidth="1"/>
    <col min="3" max="3" width="13.5" customWidth="1"/>
    <col min="4" max="4" width="7.5" customWidth="1"/>
    <col min="5" max="5" width="6" customWidth="1"/>
    <col min="6" max="6" width="21.5" customWidth="1"/>
    <col min="7" max="7" width="5.375" customWidth="1"/>
    <col min="8" max="8" width="14.75" customWidth="1"/>
    <col min="10" max="10" width="19" customWidth="1"/>
    <col min="13" max="13" width="13.75" customWidth="1"/>
  </cols>
  <sheetData>
    <row r="1" ht="24" customHeight="1" spans="1:13">
      <c r="A1" s="3" t="s">
        <v>763</v>
      </c>
      <c r="B1" s="51"/>
      <c r="C1" s="5"/>
      <c r="D1" s="5"/>
      <c r="E1" s="5"/>
      <c r="F1" s="5"/>
      <c r="G1" s="5"/>
      <c r="H1" s="5"/>
      <c r="I1" s="5"/>
      <c r="J1" s="5"/>
      <c r="K1" s="5"/>
      <c r="L1" s="5"/>
      <c r="M1" s="5"/>
    </row>
    <row r="2" s="47" customFormat="1" ht="45" customHeight="1" spans="1:13">
      <c r="A2" s="6" t="s">
        <v>764</v>
      </c>
      <c r="B2" s="7"/>
      <c r="C2" s="6"/>
      <c r="D2" s="6"/>
      <c r="E2" s="6"/>
      <c r="F2" s="6"/>
      <c r="G2" s="6"/>
      <c r="H2" s="6"/>
      <c r="I2" s="35"/>
      <c r="J2" s="36"/>
      <c r="K2" s="6"/>
      <c r="L2" s="6"/>
      <c r="M2" s="36"/>
    </row>
    <row r="3" s="47" customFormat="1" ht="30" customHeight="1" spans="1:13">
      <c r="A3" s="52" t="s">
        <v>765</v>
      </c>
      <c r="B3" s="53" t="s">
        <v>4</v>
      </c>
      <c r="C3" s="54" t="s">
        <v>5</v>
      </c>
      <c r="D3" s="54" t="s">
        <v>6</v>
      </c>
      <c r="E3" s="55" t="s">
        <v>7</v>
      </c>
      <c r="F3" s="55" t="s">
        <v>8</v>
      </c>
      <c r="G3" s="56" t="s">
        <v>766</v>
      </c>
      <c r="H3" s="55" t="s">
        <v>767</v>
      </c>
      <c r="I3" s="55" t="s">
        <v>768</v>
      </c>
      <c r="J3" s="56" t="s">
        <v>769</v>
      </c>
      <c r="K3" s="56" t="s">
        <v>770</v>
      </c>
      <c r="L3" s="56" t="s">
        <v>771</v>
      </c>
      <c r="M3" s="68" t="s">
        <v>12</v>
      </c>
    </row>
    <row r="4" s="48" customFormat="1" ht="38" customHeight="1" spans="1:15">
      <c r="A4" s="57">
        <v>1</v>
      </c>
      <c r="B4" s="58" t="s">
        <v>43</v>
      </c>
      <c r="C4" s="57" t="s">
        <v>50</v>
      </c>
      <c r="D4" s="57" t="s">
        <v>772</v>
      </c>
      <c r="E4" s="57" t="s">
        <v>26</v>
      </c>
      <c r="F4" s="57" t="s">
        <v>773</v>
      </c>
      <c r="G4" s="57">
        <v>53</v>
      </c>
      <c r="H4" s="57" t="s">
        <v>774</v>
      </c>
      <c r="I4" s="57" t="s">
        <v>456</v>
      </c>
      <c r="J4" s="57" t="s">
        <v>775</v>
      </c>
      <c r="K4" s="57">
        <v>3369.6</v>
      </c>
      <c r="L4" s="57">
        <v>1000</v>
      </c>
      <c r="M4" s="57"/>
      <c r="N4" s="47"/>
      <c r="O4" s="69"/>
    </row>
    <row r="5" s="49" customFormat="1" ht="38" customHeight="1" spans="1:16">
      <c r="A5" s="59">
        <v>2</v>
      </c>
      <c r="B5" s="58"/>
      <c r="C5" s="60" t="s">
        <v>44</v>
      </c>
      <c r="D5" s="60" t="s">
        <v>776</v>
      </c>
      <c r="E5" s="60" t="s">
        <v>46</v>
      </c>
      <c r="F5" s="61" t="s">
        <v>777</v>
      </c>
      <c r="G5" s="60">
        <v>50</v>
      </c>
      <c r="H5" s="57" t="s">
        <v>778</v>
      </c>
      <c r="I5" s="60" t="s">
        <v>64</v>
      </c>
      <c r="J5" s="57" t="s">
        <v>775</v>
      </c>
      <c r="K5" s="60">
        <v>10108.8</v>
      </c>
      <c r="L5" s="60">
        <v>1000</v>
      </c>
      <c r="M5" s="58"/>
      <c r="O5" s="69"/>
      <c r="P5" s="70"/>
    </row>
    <row r="6" s="49" customFormat="1" ht="38" customHeight="1" spans="1:16">
      <c r="A6" s="57">
        <v>3</v>
      </c>
      <c r="B6" s="62" t="s">
        <v>65</v>
      </c>
      <c r="C6" s="57" t="s">
        <v>84</v>
      </c>
      <c r="D6" s="57" t="s">
        <v>779</v>
      </c>
      <c r="E6" s="57" t="s">
        <v>46</v>
      </c>
      <c r="F6" s="57" t="s">
        <v>780</v>
      </c>
      <c r="G6" s="57">
        <v>54</v>
      </c>
      <c r="H6" s="57" t="s">
        <v>781</v>
      </c>
      <c r="I6" s="57" t="s">
        <v>782</v>
      </c>
      <c r="J6" s="57" t="s">
        <v>775</v>
      </c>
      <c r="K6" s="57">
        <v>10108.8</v>
      </c>
      <c r="L6" s="57">
        <v>1000</v>
      </c>
      <c r="M6" s="58"/>
      <c r="O6" s="69"/>
      <c r="P6" s="70"/>
    </row>
    <row r="7" s="49" customFormat="1" ht="38" customHeight="1" spans="1:16">
      <c r="A7" s="59">
        <v>4</v>
      </c>
      <c r="B7" s="63"/>
      <c r="C7" s="57" t="s">
        <v>109</v>
      </c>
      <c r="D7" s="57" t="s">
        <v>783</v>
      </c>
      <c r="E7" s="57" t="s">
        <v>46</v>
      </c>
      <c r="F7" s="57" t="s">
        <v>527</v>
      </c>
      <c r="G7" s="57">
        <v>38</v>
      </c>
      <c r="H7" s="57" t="s">
        <v>784</v>
      </c>
      <c r="I7" s="57" t="s">
        <v>785</v>
      </c>
      <c r="J7" s="57" t="s">
        <v>775</v>
      </c>
      <c r="K7" s="57">
        <v>10108.8</v>
      </c>
      <c r="L7" s="57">
        <v>1000</v>
      </c>
      <c r="M7" s="58"/>
      <c r="O7" s="69"/>
      <c r="P7" s="70"/>
    </row>
    <row r="8" s="49" customFormat="1" ht="38" customHeight="1" spans="1:16">
      <c r="A8" s="57">
        <v>5</v>
      </c>
      <c r="B8" s="57" t="s">
        <v>451</v>
      </c>
      <c r="C8" s="57" t="s">
        <v>463</v>
      </c>
      <c r="D8" s="57" t="s">
        <v>786</v>
      </c>
      <c r="E8" s="57" t="s">
        <v>46</v>
      </c>
      <c r="F8" s="57" t="s">
        <v>787</v>
      </c>
      <c r="G8" s="57">
        <v>51</v>
      </c>
      <c r="H8" s="57" t="s">
        <v>788</v>
      </c>
      <c r="I8" s="57" t="s">
        <v>789</v>
      </c>
      <c r="J8" s="57" t="s">
        <v>775</v>
      </c>
      <c r="K8" s="57">
        <v>10108.8</v>
      </c>
      <c r="L8" s="57">
        <v>1000</v>
      </c>
      <c r="M8" s="58"/>
      <c r="O8" s="69"/>
      <c r="P8" s="70"/>
    </row>
    <row r="9" s="49" customFormat="1" ht="38" customHeight="1" spans="1:16">
      <c r="A9" s="59">
        <v>6</v>
      </c>
      <c r="B9" s="64" t="s">
        <v>790</v>
      </c>
      <c r="C9" s="57" t="s">
        <v>660</v>
      </c>
      <c r="D9" s="57" t="s">
        <v>791</v>
      </c>
      <c r="E9" s="57" t="s">
        <v>26</v>
      </c>
      <c r="F9" s="57" t="s">
        <v>700</v>
      </c>
      <c r="G9" s="65">
        <v>58</v>
      </c>
      <c r="H9" s="57" t="s">
        <v>792</v>
      </c>
      <c r="I9" s="57" t="s">
        <v>793</v>
      </c>
      <c r="J9" s="57" t="s">
        <v>775</v>
      </c>
      <c r="K9" s="57">
        <v>10108.8</v>
      </c>
      <c r="L9" s="57">
        <v>1500</v>
      </c>
      <c r="M9" s="58"/>
      <c r="O9" s="69"/>
      <c r="P9" s="70"/>
    </row>
    <row r="10" s="49" customFormat="1" ht="38" customHeight="1" spans="1:16">
      <c r="A10" s="57">
        <v>7</v>
      </c>
      <c r="B10" s="64"/>
      <c r="C10" s="57" t="s">
        <v>566</v>
      </c>
      <c r="D10" s="57" t="s">
        <v>794</v>
      </c>
      <c r="E10" s="57" t="s">
        <v>46</v>
      </c>
      <c r="F10" s="57" t="s">
        <v>795</v>
      </c>
      <c r="G10" s="65">
        <v>52</v>
      </c>
      <c r="H10" s="57" t="s">
        <v>796</v>
      </c>
      <c r="I10" s="57" t="s">
        <v>797</v>
      </c>
      <c r="J10" s="57" t="s">
        <v>775</v>
      </c>
      <c r="K10" s="57">
        <v>10108.8</v>
      </c>
      <c r="L10" s="57">
        <v>1500</v>
      </c>
      <c r="M10" s="58"/>
      <c r="O10" s="69"/>
      <c r="P10" s="70"/>
    </row>
    <row r="11" s="49" customFormat="1" ht="38" customHeight="1" spans="1:16">
      <c r="A11" s="59">
        <v>8</v>
      </c>
      <c r="B11" s="64"/>
      <c r="C11" s="57" t="s">
        <v>265</v>
      </c>
      <c r="D11" s="57" t="s">
        <v>798</v>
      </c>
      <c r="E11" s="57" t="s">
        <v>26</v>
      </c>
      <c r="F11" s="57" t="s">
        <v>301</v>
      </c>
      <c r="G11" s="65">
        <v>40</v>
      </c>
      <c r="H11" s="57" t="s">
        <v>799</v>
      </c>
      <c r="I11" s="57" t="s">
        <v>354</v>
      </c>
      <c r="J11" s="57" t="s">
        <v>775</v>
      </c>
      <c r="K11" s="57">
        <v>10108.8</v>
      </c>
      <c r="L11" s="57">
        <v>1000</v>
      </c>
      <c r="M11" s="58"/>
      <c r="O11" s="69"/>
      <c r="P11" s="70"/>
    </row>
    <row r="12" s="49" customFormat="1" ht="38" customHeight="1" spans="1:16">
      <c r="A12" s="57">
        <v>9</v>
      </c>
      <c r="B12" s="58" t="s">
        <v>310</v>
      </c>
      <c r="C12" s="57" t="s">
        <v>320</v>
      </c>
      <c r="D12" s="57" t="s">
        <v>800</v>
      </c>
      <c r="E12" s="57" t="s">
        <v>46</v>
      </c>
      <c r="F12" s="57" t="s">
        <v>801</v>
      </c>
      <c r="G12" s="57">
        <v>53</v>
      </c>
      <c r="H12" s="57" t="s">
        <v>802</v>
      </c>
      <c r="I12" s="57" t="s">
        <v>803</v>
      </c>
      <c r="J12" s="57" t="s">
        <v>804</v>
      </c>
      <c r="K12" s="57">
        <v>5000</v>
      </c>
      <c r="L12" s="57">
        <v>2500</v>
      </c>
      <c r="M12" s="71" t="s">
        <v>805</v>
      </c>
      <c r="O12" s="69"/>
      <c r="P12" s="70"/>
    </row>
    <row r="13" s="49" customFormat="1" ht="38" customHeight="1" spans="1:16">
      <c r="A13" s="59">
        <v>10</v>
      </c>
      <c r="B13" s="58"/>
      <c r="C13" s="57" t="s">
        <v>580</v>
      </c>
      <c r="D13" s="57" t="s">
        <v>806</v>
      </c>
      <c r="E13" s="57" t="s">
        <v>46</v>
      </c>
      <c r="F13" s="57" t="s">
        <v>487</v>
      </c>
      <c r="G13" s="57">
        <v>46</v>
      </c>
      <c r="H13" s="57" t="s">
        <v>807</v>
      </c>
      <c r="I13" s="57" t="s">
        <v>808</v>
      </c>
      <c r="J13" s="57" t="s">
        <v>804</v>
      </c>
      <c r="K13" s="57">
        <v>3000</v>
      </c>
      <c r="L13" s="57">
        <v>1000</v>
      </c>
      <c r="M13" s="57"/>
      <c r="O13" s="69"/>
      <c r="P13" s="70"/>
    </row>
    <row r="14" s="49" customFormat="1" ht="38" customHeight="1" spans="1:16">
      <c r="A14" s="57">
        <v>11</v>
      </c>
      <c r="B14" s="58"/>
      <c r="C14" s="57" t="s">
        <v>325</v>
      </c>
      <c r="D14" s="57" t="s">
        <v>809</v>
      </c>
      <c r="E14" s="57" t="s">
        <v>46</v>
      </c>
      <c r="F14" s="57" t="s">
        <v>810</v>
      </c>
      <c r="G14" s="57">
        <v>53</v>
      </c>
      <c r="H14" s="57" t="s">
        <v>811</v>
      </c>
      <c r="I14" s="57" t="s">
        <v>812</v>
      </c>
      <c r="J14" s="57" t="s">
        <v>813</v>
      </c>
      <c r="K14" s="57">
        <v>3000</v>
      </c>
      <c r="L14" s="57">
        <v>1000</v>
      </c>
      <c r="M14" s="57"/>
      <c r="O14" s="70"/>
      <c r="P14" s="70"/>
    </row>
    <row r="15" s="49" customFormat="1" ht="38" customHeight="1" spans="1:16">
      <c r="A15" s="59">
        <v>12</v>
      </c>
      <c r="B15" s="58" t="s">
        <v>310</v>
      </c>
      <c r="C15" s="57" t="s">
        <v>587</v>
      </c>
      <c r="D15" s="57" t="s">
        <v>814</v>
      </c>
      <c r="E15" s="57" t="s">
        <v>46</v>
      </c>
      <c r="F15" s="57" t="s">
        <v>815</v>
      </c>
      <c r="G15" s="57">
        <v>43</v>
      </c>
      <c r="H15" s="57" t="s">
        <v>816</v>
      </c>
      <c r="I15" s="57" t="s">
        <v>630</v>
      </c>
      <c r="J15" s="57" t="s">
        <v>813</v>
      </c>
      <c r="K15" s="57">
        <v>3000</v>
      </c>
      <c r="L15" s="57">
        <v>1000</v>
      </c>
      <c r="M15" s="57"/>
      <c r="O15" s="70"/>
      <c r="P15" s="70"/>
    </row>
    <row r="16" s="49" customFormat="1" ht="38" customHeight="1" spans="1:16">
      <c r="A16" s="57">
        <v>13</v>
      </c>
      <c r="B16" s="57" t="s">
        <v>817</v>
      </c>
      <c r="C16" s="57" t="s">
        <v>818</v>
      </c>
      <c r="D16" s="57" t="s">
        <v>819</v>
      </c>
      <c r="E16" s="57" t="s">
        <v>46</v>
      </c>
      <c r="F16" s="57" t="s">
        <v>378</v>
      </c>
      <c r="G16" s="57">
        <v>53</v>
      </c>
      <c r="H16" s="57" t="s">
        <v>820</v>
      </c>
      <c r="I16" s="57" t="s">
        <v>821</v>
      </c>
      <c r="J16" s="57" t="s">
        <v>813</v>
      </c>
      <c r="K16" s="57">
        <v>10108.8</v>
      </c>
      <c r="L16" s="57">
        <v>1000</v>
      </c>
      <c r="M16" s="58"/>
      <c r="O16" s="70"/>
      <c r="P16" s="70"/>
    </row>
    <row r="17" s="49" customFormat="1" ht="38" customHeight="1" spans="1:13">
      <c r="A17" s="59"/>
      <c r="B17" s="58"/>
      <c r="C17" s="58" t="s">
        <v>650</v>
      </c>
      <c r="D17" s="58"/>
      <c r="E17" s="58"/>
      <c r="F17" s="58"/>
      <c r="G17" s="58"/>
      <c r="H17" s="58"/>
      <c r="I17" s="58"/>
      <c r="J17" s="58"/>
      <c r="K17" s="58"/>
      <c r="L17" s="58">
        <f>SUM(L4:L16)</f>
        <v>15500</v>
      </c>
      <c r="M17" s="58"/>
    </row>
    <row r="18" ht="29" customHeight="1" spans="1:13">
      <c r="A18" s="66" t="s">
        <v>822</v>
      </c>
      <c r="B18" s="67"/>
      <c r="C18" s="66"/>
      <c r="D18" s="66"/>
      <c r="E18" s="66"/>
      <c r="F18" s="66"/>
      <c r="G18" s="66"/>
      <c r="H18" s="66"/>
      <c r="I18" s="66"/>
      <c r="J18" s="66"/>
      <c r="K18" s="66"/>
      <c r="L18" s="66"/>
      <c r="M18" s="66"/>
    </row>
  </sheetData>
  <mergeCells count="6">
    <mergeCell ref="A2:M2"/>
    <mergeCell ref="A18:M18"/>
    <mergeCell ref="B4:B5"/>
    <mergeCell ref="B6:B7"/>
    <mergeCell ref="B9:B11"/>
    <mergeCell ref="B12:B14"/>
  </mergeCells>
  <pageMargins left="0.75" right="0.75" top="1" bottom="1" header="0.5" footer="0.5"/>
  <pageSetup paperSize="9" scale="82"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8"/>
  <sheetViews>
    <sheetView topLeftCell="A3" workbookViewId="0">
      <selection activeCell="P14" sqref="P14"/>
    </sheetView>
  </sheetViews>
  <sheetFormatPr defaultColWidth="9" defaultRowHeight="14.25"/>
  <cols>
    <col min="2" max="2" width="13.875" style="2" customWidth="1"/>
    <col min="3" max="3" width="29.625" customWidth="1"/>
    <col min="4" max="4" width="14.5" customWidth="1"/>
    <col min="5" max="5" width="8.625" customWidth="1"/>
    <col min="6" max="6" width="26.125" customWidth="1"/>
    <col min="7" max="7" width="9.375" customWidth="1"/>
    <col min="8" max="8" width="18.625" style="2" customWidth="1"/>
    <col min="9" max="9" width="15.875" customWidth="1"/>
    <col min="10" max="10" width="18.125" customWidth="1"/>
    <col min="11" max="11" width="12.125" customWidth="1"/>
    <col min="13" max="13" width="19" customWidth="1"/>
  </cols>
  <sheetData>
    <row r="1" ht="21" customHeight="1" spans="1:13">
      <c r="A1" s="3" t="s">
        <v>823</v>
      </c>
      <c r="B1" s="4"/>
      <c r="C1" s="5"/>
      <c r="D1" s="5"/>
      <c r="E1" s="5"/>
      <c r="F1" s="5"/>
      <c r="G1" s="5"/>
      <c r="H1" s="4"/>
      <c r="I1" s="5"/>
      <c r="J1" s="5"/>
      <c r="K1" s="5"/>
      <c r="L1" s="5"/>
      <c r="M1" s="5"/>
    </row>
    <row r="2" ht="41" customHeight="1" spans="1:15">
      <c r="A2" s="6" t="s">
        <v>824</v>
      </c>
      <c r="B2" s="7"/>
      <c r="C2" s="6"/>
      <c r="D2" s="6"/>
      <c r="E2" s="6"/>
      <c r="F2" s="6"/>
      <c r="G2" s="6"/>
      <c r="H2" s="6"/>
      <c r="I2" s="35"/>
      <c r="J2" s="36"/>
      <c r="K2" s="6"/>
      <c r="L2" s="6"/>
      <c r="M2" s="36"/>
      <c r="O2" s="37"/>
    </row>
    <row r="3" s="1" customFormat="1" ht="65" customHeight="1" spans="1:15">
      <c r="A3" s="8" t="s">
        <v>765</v>
      </c>
      <c r="B3" s="8" t="s">
        <v>4</v>
      </c>
      <c r="C3" s="9" t="s">
        <v>5</v>
      </c>
      <c r="D3" s="9" t="s">
        <v>6</v>
      </c>
      <c r="E3" s="10" t="s">
        <v>825</v>
      </c>
      <c r="F3" s="10" t="s">
        <v>8</v>
      </c>
      <c r="G3" s="11" t="s">
        <v>766</v>
      </c>
      <c r="H3" s="10" t="s">
        <v>826</v>
      </c>
      <c r="I3" s="10" t="s">
        <v>827</v>
      </c>
      <c r="J3" s="10" t="s">
        <v>828</v>
      </c>
      <c r="K3" s="10" t="s">
        <v>829</v>
      </c>
      <c r="L3" s="10" t="s">
        <v>830</v>
      </c>
      <c r="M3" s="38" t="s">
        <v>12</v>
      </c>
      <c r="O3" s="39"/>
    </row>
    <row r="4" ht="38" customHeight="1" spans="1:15">
      <c r="A4" s="12">
        <v>1</v>
      </c>
      <c r="B4" s="13" t="s">
        <v>65</v>
      </c>
      <c r="C4" s="14" t="s">
        <v>109</v>
      </c>
      <c r="D4" s="14" t="s">
        <v>783</v>
      </c>
      <c r="E4" s="14" t="s">
        <v>46</v>
      </c>
      <c r="F4" s="14" t="s">
        <v>527</v>
      </c>
      <c r="G4" s="14">
        <v>38</v>
      </c>
      <c r="H4" s="15" t="s">
        <v>831</v>
      </c>
      <c r="I4" s="14" t="s">
        <v>832</v>
      </c>
      <c r="J4" s="15" t="s">
        <v>833</v>
      </c>
      <c r="K4" s="14">
        <v>300</v>
      </c>
      <c r="L4" s="14">
        <v>3600</v>
      </c>
      <c r="M4" s="40"/>
      <c r="O4" s="41"/>
    </row>
    <row r="5" ht="38" customHeight="1" spans="1:15">
      <c r="A5" s="12">
        <v>2</v>
      </c>
      <c r="B5" s="13"/>
      <c r="C5" s="14" t="s">
        <v>75</v>
      </c>
      <c r="D5" s="14" t="s">
        <v>834</v>
      </c>
      <c r="E5" s="14" t="s">
        <v>26</v>
      </c>
      <c r="F5" s="14" t="s">
        <v>835</v>
      </c>
      <c r="G5" s="14">
        <v>39</v>
      </c>
      <c r="H5" s="15" t="s">
        <v>836</v>
      </c>
      <c r="I5" s="14" t="s">
        <v>832</v>
      </c>
      <c r="J5" s="15" t="s">
        <v>837</v>
      </c>
      <c r="K5" s="14">
        <v>300</v>
      </c>
      <c r="L5" s="14">
        <v>3600</v>
      </c>
      <c r="M5" s="42"/>
      <c r="O5" s="39"/>
    </row>
    <row r="6" ht="30" customHeight="1" spans="1:15">
      <c r="A6" s="12">
        <v>3</v>
      </c>
      <c r="B6" s="16" t="s">
        <v>43</v>
      </c>
      <c r="C6" s="17" t="s">
        <v>44</v>
      </c>
      <c r="D6" s="13" t="s">
        <v>776</v>
      </c>
      <c r="E6" s="17" t="s">
        <v>46</v>
      </c>
      <c r="F6" s="14" t="s">
        <v>777</v>
      </c>
      <c r="G6" s="18">
        <v>50</v>
      </c>
      <c r="H6" s="19" t="s">
        <v>838</v>
      </c>
      <c r="I6" s="43" t="s">
        <v>839</v>
      </c>
      <c r="J6" s="43" t="s">
        <v>840</v>
      </c>
      <c r="K6" s="18">
        <v>500</v>
      </c>
      <c r="L6" s="44">
        <v>6000</v>
      </c>
      <c r="M6" s="18"/>
      <c r="O6" s="39"/>
    </row>
    <row r="7" ht="34" customHeight="1" spans="1:15">
      <c r="A7" s="12">
        <v>4</v>
      </c>
      <c r="B7" s="20"/>
      <c r="C7" s="14" t="s">
        <v>506</v>
      </c>
      <c r="D7" s="14" t="s">
        <v>841</v>
      </c>
      <c r="E7" s="14" t="s">
        <v>26</v>
      </c>
      <c r="F7" s="21" t="s">
        <v>842</v>
      </c>
      <c r="G7" s="21">
        <v>44</v>
      </c>
      <c r="H7" s="14" t="s">
        <v>843</v>
      </c>
      <c r="I7" s="14" t="s">
        <v>832</v>
      </c>
      <c r="J7" s="14" t="s">
        <v>844</v>
      </c>
      <c r="K7" s="14">
        <v>300</v>
      </c>
      <c r="L7" s="14">
        <v>3900</v>
      </c>
      <c r="M7" s="17" t="s">
        <v>845</v>
      </c>
      <c r="O7" s="39"/>
    </row>
    <row r="8" ht="34" customHeight="1" spans="1:15">
      <c r="A8" s="12">
        <v>5</v>
      </c>
      <c r="B8" s="22" t="s">
        <v>451</v>
      </c>
      <c r="C8" s="22" t="s">
        <v>463</v>
      </c>
      <c r="D8" s="22" t="s">
        <v>786</v>
      </c>
      <c r="E8" s="22" t="s">
        <v>46</v>
      </c>
      <c r="F8" s="22" t="s">
        <v>787</v>
      </c>
      <c r="G8" s="22">
        <v>51</v>
      </c>
      <c r="H8" s="14" t="s">
        <v>846</v>
      </c>
      <c r="I8" s="14" t="s">
        <v>839</v>
      </c>
      <c r="J8" s="14" t="s">
        <v>847</v>
      </c>
      <c r="K8" s="14">
        <v>500</v>
      </c>
      <c r="L8" s="14">
        <v>6000</v>
      </c>
      <c r="M8" s="32"/>
      <c r="O8" s="39"/>
    </row>
    <row r="9" ht="34" customHeight="1" spans="1:15">
      <c r="A9" s="12">
        <v>6</v>
      </c>
      <c r="B9" s="23"/>
      <c r="C9" s="14" t="s">
        <v>452</v>
      </c>
      <c r="D9" s="14" t="s">
        <v>848</v>
      </c>
      <c r="E9" s="14" t="s">
        <v>46</v>
      </c>
      <c r="F9" s="21" t="s">
        <v>849</v>
      </c>
      <c r="G9" s="22">
        <v>52</v>
      </c>
      <c r="H9" s="14" t="s">
        <v>850</v>
      </c>
      <c r="I9" s="14" t="s">
        <v>839</v>
      </c>
      <c r="J9" s="14" t="s">
        <v>851</v>
      </c>
      <c r="K9" s="14">
        <v>500</v>
      </c>
      <c r="L9" s="14">
        <v>6000</v>
      </c>
      <c r="M9" s="32"/>
      <c r="O9" s="39"/>
    </row>
    <row r="10" ht="33" customHeight="1" spans="1:15">
      <c r="A10" s="24">
        <v>7</v>
      </c>
      <c r="B10" s="25" t="s">
        <v>366</v>
      </c>
      <c r="C10" s="25" t="s">
        <v>852</v>
      </c>
      <c r="D10" s="25" t="s">
        <v>853</v>
      </c>
      <c r="E10" s="25" t="s">
        <v>26</v>
      </c>
      <c r="F10" s="25" t="s">
        <v>596</v>
      </c>
      <c r="G10" s="25">
        <v>48</v>
      </c>
      <c r="H10" s="25" t="s">
        <v>854</v>
      </c>
      <c r="I10" s="30" t="s">
        <v>832</v>
      </c>
      <c r="J10" s="30" t="s">
        <v>855</v>
      </c>
      <c r="K10" s="14">
        <v>300</v>
      </c>
      <c r="L10" s="25">
        <v>6600</v>
      </c>
      <c r="M10" s="16" t="s">
        <v>856</v>
      </c>
      <c r="O10" s="39"/>
    </row>
    <row r="11" ht="27" customHeight="1" spans="1:15">
      <c r="A11" s="26"/>
      <c r="B11" s="27"/>
      <c r="C11" s="28"/>
      <c r="D11" s="28"/>
      <c r="E11" s="28"/>
      <c r="F11" s="28"/>
      <c r="G11" s="28"/>
      <c r="H11" s="28"/>
      <c r="I11" s="14" t="s">
        <v>839</v>
      </c>
      <c r="J11" s="30" t="s">
        <v>857</v>
      </c>
      <c r="K11" s="14">
        <v>500</v>
      </c>
      <c r="L11" s="28"/>
      <c r="M11" s="45"/>
      <c r="O11" s="39"/>
    </row>
    <row r="12" ht="34" customHeight="1" spans="1:15">
      <c r="A12" s="12">
        <v>8</v>
      </c>
      <c r="B12" s="14" t="s">
        <v>858</v>
      </c>
      <c r="C12" s="14" t="s">
        <v>299</v>
      </c>
      <c r="D12" s="14" t="s">
        <v>859</v>
      </c>
      <c r="E12" s="14" t="s">
        <v>46</v>
      </c>
      <c r="F12" s="14" t="s">
        <v>276</v>
      </c>
      <c r="G12" s="14">
        <v>41</v>
      </c>
      <c r="H12" s="14" t="s">
        <v>860</v>
      </c>
      <c r="I12" s="14" t="s">
        <v>832</v>
      </c>
      <c r="J12" s="14" t="s">
        <v>861</v>
      </c>
      <c r="K12" s="14">
        <v>300</v>
      </c>
      <c r="L12" s="14">
        <v>3600</v>
      </c>
      <c r="M12" s="12"/>
      <c r="O12" s="39"/>
    </row>
    <row r="13" ht="34" customHeight="1" spans="1:15">
      <c r="A13" s="12">
        <v>9</v>
      </c>
      <c r="B13" s="22" t="s">
        <v>366</v>
      </c>
      <c r="C13" s="14" t="s">
        <v>862</v>
      </c>
      <c r="D13" s="14" t="s">
        <v>863</v>
      </c>
      <c r="E13" s="14" t="s">
        <v>46</v>
      </c>
      <c r="F13" s="14" t="s">
        <v>676</v>
      </c>
      <c r="G13" s="14">
        <v>56</v>
      </c>
      <c r="H13" s="14" t="s">
        <v>864</v>
      </c>
      <c r="I13" s="14" t="s">
        <v>839</v>
      </c>
      <c r="J13" s="30" t="s">
        <v>865</v>
      </c>
      <c r="K13" s="14">
        <v>500</v>
      </c>
      <c r="L13" s="14">
        <v>6000</v>
      </c>
      <c r="M13" s="32"/>
      <c r="O13" s="39"/>
    </row>
    <row r="14" ht="34" customHeight="1" spans="1:15">
      <c r="A14" s="12">
        <v>10</v>
      </c>
      <c r="B14" s="25" t="s">
        <v>310</v>
      </c>
      <c r="C14" s="14" t="s">
        <v>325</v>
      </c>
      <c r="D14" s="14" t="s">
        <v>866</v>
      </c>
      <c r="E14" s="14" t="s">
        <v>26</v>
      </c>
      <c r="F14" s="14" t="s">
        <v>867</v>
      </c>
      <c r="G14" s="14">
        <v>52</v>
      </c>
      <c r="H14" s="14" t="s">
        <v>868</v>
      </c>
      <c r="I14" s="14" t="s">
        <v>839</v>
      </c>
      <c r="J14" s="14" t="s">
        <v>869</v>
      </c>
      <c r="K14" s="14">
        <v>500</v>
      </c>
      <c r="L14" s="14">
        <v>6000</v>
      </c>
      <c r="M14" s="32"/>
      <c r="O14" s="39"/>
    </row>
    <row r="15" ht="34" customHeight="1" spans="1:15">
      <c r="A15" s="12">
        <v>11</v>
      </c>
      <c r="B15" s="27"/>
      <c r="C15" s="14" t="s">
        <v>311</v>
      </c>
      <c r="D15" s="14" t="s">
        <v>870</v>
      </c>
      <c r="E15" s="14" t="s">
        <v>26</v>
      </c>
      <c r="F15" s="14" t="s">
        <v>871</v>
      </c>
      <c r="G15" s="14">
        <v>44</v>
      </c>
      <c r="H15" s="15" t="s">
        <v>872</v>
      </c>
      <c r="I15" s="14" t="s">
        <v>832</v>
      </c>
      <c r="J15" s="15" t="s">
        <v>873</v>
      </c>
      <c r="K15" s="14">
        <v>300</v>
      </c>
      <c r="L15" s="14">
        <v>3600</v>
      </c>
      <c r="M15" s="32"/>
      <c r="O15" s="46"/>
    </row>
    <row r="16" ht="34" customHeight="1" spans="1:15">
      <c r="A16" s="12">
        <v>12</v>
      </c>
      <c r="B16" s="28"/>
      <c r="C16" s="29" t="s">
        <v>580</v>
      </c>
      <c r="D16" s="29" t="s">
        <v>806</v>
      </c>
      <c r="E16" s="29" t="s">
        <v>46</v>
      </c>
      <c r="F16" s="13" t="s">
        <v>487</v>
      </c>
      <c r="G16" s="12">
        <v>46</v>
      </c>
      <c r="H16" s="30" t="s">
        <v>874</v>
      </c>
      <c r="I16" s="14" t="s">
        <v>832</v>
      </c>
      <c r="J16" s="29" t="s">
        <v>875</v>
      </c>
      <c r="K16" s="12">
        <v>300</v>
      </c>
      <c r="L16" s="12">
        <v>4200</v>
      </c>
      <c r="M16" s="17" t="s">
        <v>856</v>
      </c>
      <c r="O16" s="39"/>
    </row>
    <row r="17" ht="34" customHeight="1" spans="1:13">
      <c r="A17" s="31"/>
      <c r="B17" s="17" t="s">
        <v>876</v>
      </c>
      <c r="C17" s="17" t="s">
        <v>650</v>
      </c>
      <c r="D17" s="32"/>
      <c r="E17" s="32"/>
      <c r="F17" s="32"/>
      <c r="G17" s="32"/>
      <c r="H17" s="32"/>
      <c r="I17" s="32"/>
      <c r="J17" s="32"/>
      <c r="K17" s="32"/>
      <c r="L17" s="32">
        <f>SUM(L4:L16)</f>
        <v>59100</v>
      </c>
      <c r="M17" s="32"/>
    </row>
    <row r="18" ht="48" customHeight="1" spans="1:13">
      <c r="A18" s="33"/>
      <c r="B18" s="33"/>
      <c r="C18" s="33"/>
      <c r="D18" s="33"/>
      <c r="E18" s="33"/>
      <c r="F18" s="33"/>
      <c r="G18" s="33"/>
      <c r="H18" s="34"/>
      <c r="I18" s="33"/>
      <c r="J18" s="33"/>
      <c r="K18" s="33"/>
      <c r="L18" s="33"/>
      <c r="M18" s="33"/>
    </row>
  </sheetData>
  <mergeCells count="16">
    <mergeCell ref="A2:M2"/>
    <mergeCell ref="A18:M18"/>
    <mergeCell ref="A10:A11"/>
    <mergeCell ref="B4:B5"/>
    <mergeCell ref="B6:B7"/>
    <mergeCell ref="B8:B9"/>
    <mergeCell ref="B10:B11"/>
    <mergeCell ref="B14:B16"/>
    <mergeCell ref="C10:C11"/>
    <mergeCell ref="D10:D11"/>
    <mergeCell ref="E10:E11"/>
    <mergeCell ref="F10:F11"/>
    <mergeCell ref="G10:G11"/>
    <mergeCell ref="H10:H11"/>
    <mergeCell ref="L10:L11"/>
    <mergeCell ref="M10:M11"/>
  </mergeCells>
  <conditionalFormatting sqref="O3:O16 D12:D16 D4:D10">
    <cfRule type="duplicateValues" dxfId="1" priority="1"/>
  </conditionalFormatting>
  <dataValidations count="1">
    <dataValidation type="list" allowBlank="1" showInputMessage="1" showErrorMessage="1" sqref="E7 E16">
      <formula1>"男,女"</formula1>
    </dataValidation>
  </dataValidations>
  <pageMargins left="0.75" right="0.75" top="1" bottom="1" header="0.5" footer="0.5"/>
  <pageSetup paperSize="9" scale="59" fitToHeight="0" orientation="landscape"/>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4</vt:i4>
      </vt:variant>
    </vt:vector>
  </HeadingPairs>
  <TitlesOfParts>
    <vt:vector size="4" baseType="lpstr">
      <vt:lpstr>离岗</vt:lpstr>
      <vt:lpstr>在岗</vt:lpstr>
      <vt:lpstr>保险补助</vt:lpstr>
      <vt:lpstr>执业（助理）医师补助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cp:revision>1</cp:revision>
  <dcterms:created xsi:type="dcterms:W3CDTF">2014-11-17T02:18:55Z</dcterms:created>
  <cp:lastPrinted>2020-05-22T03:44:25Z</cp:lastPrinted>
  <dcterms:modified xsi:type="dcterms:W3CDTF">2025-09-17T07:55:56Z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y fmtid="{D5CDD505-2E9C-101B-9397-08002B2CF9AE}" pid="3" name="ICV">
    <vt:lpwstr>6AFA1A15E2E44F3D8CD8AD8EE3B38591_13</vt:lpwstr>
  </property>
</Properties>
</file>