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梅列区沪明小学" sheetId="1" r:id="rId1"/>
  </sheets>
  <externalReferences>
    <externalReference r:id="rId2"/>
  </externalReferences>
  <definedNames>
    <definedName name="_xlnm.Print_Titles" localSheetId="0">梅列区沪明小学!$1:$4</definedName>
  </definedNames>
  <calcPr calcId="144525" fullCalcOnLoad="1"/>
</workbook>
</file>

<file path=xl/sharedStrings.xml><?xml version="1.0" encoding="utf-8"?>
<sst xmlns="http://schemas.openxmlformats.org/spreadsheetml/2006/main" count="701" uniqueCount="143">
  <si>
    <t>梅列区沪明小学项目（一期）投资概算表</t>
  </si>
  <si>
    <t>序号</t>
  </si>
  <si>
    <t>工程或费用名称</t>
  </si>
  <si>
    <t>单
位</t>
  </si>
  <si>
    <t>概算金额（万元）</t>
  </si>
  <si>
    <t>数量
(建筑面积)</t>
  </si>
  <si>
    <t>概算造价(万元)</t>
  </si>
  <si>
    <t>经济指标
(元)</t>
  </si>
  <si>
    <t>一</t>
  </si>
  <si>
    <t>建安工程费</t>
  </si>
  <si>
    <t>m2</t>
  </si>
  <si>
    <t>（一）</t>
  </si>
  <si>
    <t>地下室工程</t>
  </si>
  <si>
    <t>建筑工程</t>
  </si>
  <si>
    <t>1.1</t>
  </si>
  <si>
    <t>土方工程</t>
  </si>
  <si>
    <t>1.2</t>
  </si>
  <si>
    <t>基坑支护工程</t>
  </si>
  <si>
    <t>1.3</t>
  </si>
  <si>
    <t>桩基工程</t>
  </si>
  <si>
    <t>1.4</t>
  </si>
  <si>
    <t>砌筑工程</t>
  </si>
  <si>
    <t>1.5</t>
  </si>
  <si>
    <t>混凝土工程</t>
  </si>
  <si>
    <t>1.6</t>
  </si>
  <si>
    <t>钢筋工程</t>
  </si>
  <si>
    <t>1.7</t>
  </si>
  <si>
    <t>地下室底板防水</t>
  </si>
  <si>
    <t>1.8</t>
  </si>
  <si>
    <t>楼地面工程</t>
  </si>
  <si>
    <t>1.9</t>
  </si>
  <si>
    <t>内墙柱面工程</t>
  </si>
  <si>
    <t>天棚工程</t>
  </si>
  <si>
    <t>1.11</t>
  </si>
  <si>
    <t>门窗工程</t>
  </si>
  <si>
    <t>1.12</t>
  </si>
  <si>
    <t>其他装饰工程</t>
  </si>
  <si>
    <t>1.13</t>
  </si>
  <si>
    <t>其他地下室工程</t>
  </si>
  <si>
    <t>安装工程</t>
  </si>
  <si>
    <t>配电箱安装工程</t>
  </si>
  <si>
    <t>母线槽、电缆与桥架工程</t>
  </si>
  <si>
    <t>配管配线工程</t>
  </si>
  <si>
    <t>电气照明器具工程(含灯具与开关插座)</t>
  </si>
  <si>
    <t>防雷接地工程</t>
  </si>
  <si>
    <t>人防电气工程</t>
  </si>
  <si>
    <t>给水系统</t>
  </si>
  <si>
    <t>排水系统</t>
  </si>
  <si>
    <t>人防给排水系统</t>
  </si>
  <si>
    <t>地下室送排风系统</t>
  </si>
  <si>
    <t>人防通风系统</t>
  </si>
  <si>
    <t>消防栓系统</t>
  </si>
  <si>
    <t>喷淋、喷雾系统</t>
  </si>
  <si>
    <t>火灾自动报警系统</t>
  </si>
  <si>
    <t>防火门监控系统</t>
  </si>
  <si>
    <t>漏电火灾监控系统</t>
  </si>
  <si>
    <t>消防设备电源监控系统</t>
  </si>
  <si>
    <t>智能化（管线部分）</t>
  </si>
  <si>
    <t>闭路监控系统</t>
  </si>
  <si>
    <t>背景音乐系统</t>
  </si>
  <si>
    <t>综合布线系统</t>
  </si>
  <si>
    <t>智能化（设备部分）</t>
  </si>
  <si>
    <t>（二）</t>
  </si>
  <si>
    <t>1#、2#教学楼</t>
  </si>
  <si>
    <t>桩基</t>
  </si>
  <si>
    <t>屋面工程</t>
  </si>
  <si>
    <t>卫生间防水</t>
  </si>
  <si>
    <t>屋面防水</t>
  </si>
  <si>
    <t>外墙面保温</t>
  </si>
  <si>
    <t>1.10</t>
  </si>
  <si>
    <t>屋面保温</t>
  </si>
  <si>
    <t>其他一般土建工程</t>
  </si>
  <si>
    <t>1.14</t>
  </si>
  <si>
    <t>外墙面工程</t>
  </si>
  <si>
    <t>1.15</t>
  </si>
  <si>
    <t>1.16</t>
  </si>
  <si>
    <t>1.17</t>
  </si>
  <si>
    <t>雨水系统</t>
  </si>
  <si>
    <t>冷凝水系统</t>
  </si>
  <si>
    <t>卫生洁具</t>
  </si>
  <si>
    <t>消防水系统</t>
  </si>
  <si>
    <t>多媒体会议系统</t>
  </si>
  <si>
    <t>多媒体教学系统</t>
  </si>
  <si>
    <t>其他弱电系统</t>
  </si>
  <si>
    <t>计算机网络系统</t>
  </si>
  <si>
    <t>（三）</t>
  </si>
  <si>
    <t>3#综合楼</t>
  </si>
  <si>
    <t>幕墙工程</t>
  </si>
  <si>
    <t>UPS供电系统</t>
  </si>
  <si>
    <t>电子阅卷系统</t>
  </si>
  <si>
    <t>弱电机房</t>
  </si>
  <si>
    <t>校园电子阅览系统</t>
  </si>
  <si>
    <t>（四）</t>
  </si>
  <si>
    <t xml:space="preserve"> 4#艺体楼</t>
  </si>
  <si>
    <t>空调风系统</t>
  </si>
  <si>
    <t>（五）</t>
  </si>
  <si>
    <t>门卫及接送区</t>
  </si>
  <si>
    <t>（六）</t>
  </si>
  <si>
    <t>主席台及看台</t>
  </si>
  <si>
    <t>自动升旗系统</t>
  </si>
  <si>
    <t>（七）</t>
  </si>
  <si>
    <t>室外总体市政工程</t>
  </si>
  <si>
    <t>室外道路</t>
  </si>
  <si>
    <t>室外管网(消防给水）</t>
  </si>
  <si>
    <t>室外管网(给水)</t>
  </si>
  <si>
    <t>室外管网(污水)</t>
  </si>
  <si>
    <t>室外管网(雨水)</t>
  </si>
  <si>
    <t>离线式电子巡更系统</t>
  </si>
  <si>
    <t>（八）</t>
  </si>
  <si>
    <t>园林绿化与景观工程</t>
  </si>
  <si>
    <t>室外绿化</t>
  </si>
  <si>
    <t>二</t>
  </si>
  <si>
    <t>设备购置费</t>
  </si>
  <si>
    <t>项</t>
  </si>
  <si>
    <t xml:space="preserve"> </t>
  </si>
  <si>
    <t>家具</t>
  </si>
  <si>
    <t>三</t>
  </si>
  <si>
    <t>工程建设其他费用</t>
  </si>
  <si>
    <t>场地准备及临时设施费</t>
  </si>
  <si>
    <t>项目前期工作咨询费</t>
  </si>
  <si>
    <t>建设单位管理费</t>
  </si>
  <si>
    <t>勘察费</t>
  </si>
  <si>
    <t>设计费</t>
  </si>
  <si>
    <t>施工图审查费</t>
  </si>
  <si>
    <t>工程造价咨询费</t>
  </si>
  <si>
    <t>环境影响咨询服务费</t>
  </si>
  <si>
    <t>招标代理服务费</t>
  </si>
  <si>
    <t>建设工程交易服务费</t>
  </si>
  <si>
    <t>劳动安全卫生评价费</t>
  </si>
  <si>
    <t>工程监理费</t>
  </si>
  <si>
    <t>工程保险费</t>
  </si>
  <si>
    <t>白蚁防治费</t>
  </si>
  <si>
    <t>房地产测绘及面积预算费</t>
  </si>
  <si>
    <t>绿建咨询评估认证等费用</t>
  </si>
  <si>
    <t>节能专篇绘制与评估费</t>
  </si>
  <si>
    <t>供电可靠费</t>
  </si>
  <si>
    <t>第一、二、三部分费用合计</t>
  </si>
  <si>
    <t>四</t>
  </si>
  <si>
    <t>基本预备费</t>
  </si>
  <si>
    <t>五</t>
  </si>
  <si>
    <t>建设期贷款利息</t>
  </si>
  <si>
    <t>六</t>
  </si>
  <si>
    <t>建设投资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</si>
</sst>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49" applyFont="1" applyFill="1" applyAlignment="1">
      <alignment horizontal="center" vertical="center"/>
    </xf>
    <xf numFmtId="0" fontId="0" fillId="0" borderId="0" xfId="0" applyFont="1"/>
    <xf numFmtId="0" fontId="0" fillId="0" borderId="0" xfId="49" applyFont="1" applyFill="1" applyAlignment="1">
      <alignment horizontal="center" vertical="center"/>
    </xf>
    <xf numFmtId="177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177" fontId="3" fillId="0" borderId="7" xfId="49" applyNumberFormat="1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/>
    </xf>
    <xf numFmtId="177" fontId="3" fillId="0" borderId="7" xfId="49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/>
    </xf>
    <xf numFmtId="177" fontId="5" fillId="0" borderId="7" xfId="49" applyNumberFormat="1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 vertical="center" wrapText="1"/>
    </xf>
    <xf numFmtId="176" fontId="5" fillId="0" borderId="7" xfId="49" applyNumberFormat="1" applyFont="1" applyFill="1" applyBorder="1" applyAlignment="1">
      <alignment horizontal="center" vertical="center"/>
    </xf>
    <xf numFmtId="9" fontId="3" fillId="0" borderId="7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三明学院艺术楼投资概算表 (1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304;LHT&#12305;&#24037;&#31243;&#39033;&#30446;\QQ&#25991;&#20214;&#30424;\&#24494;&#20449;&#25991;&#20214;&#30424;\WeChat%20Files\luohaitao965764159\FileStorage\File\2020-04\&#26757;&#21015;&#21306;&#27818;&#26126;&#23567;&#23398;&#27010;&#31639;2020.3.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算书"/>
      <sheetName val="建设单位管理费"/>
      <sheetName val="监理"/>
      <sheetName val="交易服务费"/>
      <sheetName val="造价咨询服务费"/>
      <sheetName val="前期工程咨询费"/>
      <sheetName val="勘察设计"/>
      <sheetName val="环境评价"/>
      <sheetName val="招标"/>
      <sheetName val="图审"/>
    </sheetNames>
    <sheetDataSet>
      <sheetData sheetId="0"/>
      <sheetData sheetId="1">
        <row r="14">
          <cell r="C14">
            <v>105.935684529699</v>
          </cell>
        </row>
      </sheetData>
      <sheetData sheetId="2">
        <row r="6">
          <cell r="C6">
            <v>139.088209315429</v>
          </cell>
        </row>
      </sheetData>
      <sheetData sheetId="3"/>
      <sheetData sheetId="4">
        <row r="13">
          <cell r="D13">
            <v>109.18431075384</v>
          </cell>
        </row>
      </sheetData>
      <sheetData sheetId="5">
        <row r="15">
          <cell r="C15">
            <v>15.0799047757356</v>
          </cell>
        </row>
        <row r="18">
          <cell r="C18">
            <v>30.2676314982422</v>
          </cell>
        </row>
      </sheetData>
      <sheetData sheetId="6">
        <row r="17">
          <cell r="C17">
            <v>172.141066762722</v>
          </cell>
        </row>
        <row r="17">
          <cell r="E17">
            <v>34.4282133525444</v>
          </cell>
        </row>
      </sheetData>
      <sheetData sheetId="7">
        <row r="9">
          <cell r="C9">
            <v>5.87657728117961</v>
          </cell>
        </row>
        <row r="13">
          <cell r="C13">
            <v>1.62590606248436</v>
          </cell>
        </row>
      </sheetData>
      <sheetData sheetId="8">
        <row r="7">
          <cell r="D7">
            <v>1.6</v>
          </cell>
        </row>
        <row r="19">
          <cell r="D19">
            <v>23.0622302831062</v>
          </cell>
        </row>
      </sheetData>
      <sheetData sheetId="9">
        <row r="6">
          <cell r="C6">
            <v>13.8960432615802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"/>
  <sheetViews>
    <sheetView tabSelected="1" zoomScale="85" zoomScaleNormal="85" workbookViewId="0">
      <pane ySplit="4" topLeftCell="A277" activePane="bottomLeft" state="frozen"/>
      <selection/>
      <selection pane="bottomLeft" activeCell="A1" sqref="A1:F2"/>
    </sheetView>
  </sheetViews>
  <sheetFormatPr defaultColWidth="9" defaultRowHeight="14.25" outlineLevelCol="5"/>
  <cols>
    <col min="1" max="1" width="8.08333333333333" style="3" customWidth="1"/>
    <col min="2" max="2" width="29.125" style="3"/>
    <col min="3" max="3" width="4.625" style="3" customWidth="1"/>
    <col min="4" max="4" width="17.375" style="3" customWidth="1"/>
    <col min="5" max="5" width="12.65" style="4" customWidth="1"/>
    <col min="6" max="6" width="12.875" style="3" customWidth="1"/>
    <col min="7" max="16384" width="9" style="3"/>
  </cols>
  <sheetData>
    <row r="1" ht="20" customHeight="1" spans="1:6">
      <c r="A1" s="5" t="s">
        <v>0</v>
      </c>
      <c r="B1" s="5"/>
      <c r="C1" s="5"/>
      <c r="D1" s="5"/>
      <c r="E1" s="5"/>
      <c r="F1" s="5"/>
    </row>
    <row r="2" ht="20" customHeight="1" spans="1:6">
      <c r="A2" s="6"/>
      <c r="B2" s="6"/>
      <c r="C2" s="6"/>
      <c r="D2" s="6"/>
      <c r="E2" s="6"/>
      <c r="F2" s="6"/>
    </row>
    <row r="3" s="1" customFormat="1" ht="25" customHeight="1" spans="1:6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</row>
    <row r="4" s="1" customFormat="1" ht="40.5" spans="1:6">
      <c r="A4" s="12"/>
      <c r="B4" s="12"/>
      <c r="C4" s="13"/>
      <c r="D4" s="14" t="s">
        <v>5</v>
      </c>
      <c r="E4" s="15" t="s">
        <v>6</v>
      </c>
      <c r="F4" s="14" t="s">
        <v>7</v>
      </c>
    </row>
    <row r="5" s="1" customFormat="1" ht="30" customHeight="1" spans="1:6">
      <c r="A5" s="16" t="s">
        <v>8</v>
      </c>
      <c r="B5" s="16" t="s">
        <v>9</v>
      </c>
      <c r="C5" s="16" t="s">
        <v>10</v>
      </c>
      <c r="D5" s="17">
        <f>D6+D46+D95+D150+D195+D231</f>
        <v>30299.43</v>
      </c>
      <c r="E5" s="17">
        <f>E6+E46+E95+E150+E195+E231+E254+E272</f>
        <v>13792.0865231605</v>
      </c>
      <c r="F5" s="17"/>
    </row>
    <row r="6" s="1" customFormat="1" ht="30" customHeight="1" spans="1:6">
      <c r="A6" s="16" t="s">
        <v>11</v>
      </c>
      <c r="B6" s="16" t="s">
        <v>12</v>
      </c>
      <c r="C6" s="16" t="s">
        <v>10</v>
      </c>
      <c r="D6" s="17">
        <v>8741.75</v>
      </c>
      <c r="E6" s="17">
        <f>E7+E21+E39+E43</f>
        <v>3394.9205915075</v>
      </c>
      <c r="F6" s="17">
        <f>E6/D6*10000</f>
        <v>3883.5709</v>
      </c>
    </row>
    <row r="7" s="1" customFormat="1" ht="30" customHeight="1" spans="1:6">
      <c r="A7" s="16">
        <v>1</v>
      </c>
      <c r="B7" s="16" t="s">
        <v>13</v>
      </c>
      <c r="C7" s="16" t="s">
        <v>10</v>
      </c>
      <c r="D7" s="17">
        <v>8741.75</v>
      </c>
      <c r="E7" s="17">
        <f>SUM(E8:E20)</f>
        <v>2567.8226252</v>
      </c>
      <c r="F7" s="17">
        <f>E7/D7*10000</f>
        <v>2937.424</v>
      </c>
    </row>
    <row r="8" s="2" customFormat="1" ht="30" hidden="1" customHeight="1" spans="1:6">
      <c r="A8" s="18" t="s">
        <v>14</v>
      </c>
      <c r="B8" s="18" t="s">
        <v>15</v>
      </c>
      <c r="C8" s="19" t="s">
        <v>10</v>
      </c>
      <c r="D8" s="20">
        <v>8741.75</v>
      </c>
      <c r="E8" s="20">
        <f>D8*F8/10000</f>
        <v>186.199275</v>
      </c>
      <c r="F8" s="21">
        <v>213</v>
      </c>
    </row>
    <row r="9" s="2" customFormat="1" ht="30" hidden="1" customHeight="1" spans="1:6">
      <c r="A9" s="18" t="s">
        <v>16</v>
      </c>
      <c r="B9" s="18" t="s">
        <v>17</v>
      </c>
      <c r="C9" s="19" t="s">
        <v>10</v>
      </c>
      <c r="D9" s="20">
        <v>8741.75</v>
      </c>
      <c r="E9" s="20">
        <f>D9*F9/10000</f>
        <v>118.013625</v>
      </c>
      <c r="F9" s="21">
        <v>135</v>
      </c>
    </row>
    <row r="10" s="2" customFormat="1" ht="30" hidden="1" customHeight="1" spans="1:6">
      <c r="A10" s="18" t="s">
        <v>18</v>
      </c>
      <c r="B10" s="18" t="s">
        <v>19</v>
      </c>
      <c r="C10" s="19" t="s">
        <v>10</v>
      </c>
      <c r="D10" s="20">
        <v>8741.75</v>
      </c>
      <c r="E10" s="20">
        <f>D10*F10/10000</f>
        <v>180.954225</v>
      </c>
      <c r="F10" s="21">
        <v>207</v>
      </c>
    </row>
    <row r="11" s="2" customFormat="1" ht="30" hidden="1" customHeight="1" spans="1:6">
      <c r="A11" s="18" t="s">
        <v>20</v>
      </c>
      <c r="B11" s="18" t="s">
        <v>21</v>
      </c>
      <c r="C11" s="19" t="s">
        <v>10</v>
      </c>
      <c r="D11" s="20">
        <v>8741.75</v>
      </c>
      <c r="E11" s="20">
        <f>D11*F11/10000</f>
        <v>38.4637</v>
      </c>
      <c r="F11" s="21">
        <v>44</v>
      </c>
    </row>
    <row r="12" s="2" customFormat="1" ht="30" hidden="1" customHeight="1" spans="1:6">
      <c r="A12" s="18" t="s">
        <v>22</v>
      </c>
      <c r="B12" s="18" t="s">
        <v>23</v>
      </c>
      <c r="C12" s="19" t="s">
        <v>10</v>
      </c>
      <c r="D12" s="20">
        <v>8741.75</v>
      </c>
      <c r="E12" s="20">
        <f>D12*F12/10000</f>
        <v>522.75665</v>
      </c>
      <c r="F12" s="21">
        <v>598</v>
      </c>
    </row>
    <row r="13" s="2" customFormat="1" ht="30" hidden="1" customHeight="1" spans="1:6">
      <c r="A13" s="18" t="s">
        <v>24</v>
      </c>
      <c r="B13" s="18" t="s">
        <v>25</v>
      </c>
      <c r="C13" s="19" t="s">
        <v>10</v>
      </c>
      <c r="D13" s="20">
        <v>8741.75</v>
      </c>
      <c r="E13" s="20">
        <f>D13*F13/10000</f>
        <v>613.67085</v>
      </c>
      <c r="F13" s="21">
        <v>702</v>
      </c>
    </row>
    <row r="14" s="2" customFormat="1" ht="30" hidden="1" customHeight="1" spans="1:6">
      <c r="A14" s="18" t="s">
        <v>26</v>
      </c>
      <c r="B14" s="18" t="s">
        <v>27</v>
      </c>
      <c r="C14" s="19" t="s">
        <v>10</v>
      </c>
      <c r="D14" s="20">
        <v>8741.75</v>
      </c>
      <c r="E14" s="20">
        <f>D14*F14/10000</f>
        <v>448.451775</v>
      </c>
      <c r="F14" s="21">
        <v>513</v>
      </c>
    </row>
    <row r="15" s="2" customFormat="1" ht="30" hidden="1" customHeight="1" spans="1:6">
      <c r="A15" s="18" t="s">
        <v>28</v>
      </c>
      <c r="B15" s="18" t="s">
        <v>29</v>
      </c>
      <c r="C15" s="19" t="s">
        <v>10</v>
      </c>
      <c r="D15" s="20">
        <v>8741.75</v>
      </c>
      <c r="E15" s="20">
        <f>D15*F15/10000</f>
        <v>131.12625</v>
      </c>
      <c r="F15" s="21">
        <v>150</v>
      </c>
    </row>
    <row r="16" s="2" customFormat="1" ht="30" hidden="1" customHeight="1" spans="1:6">
      <c r="A16" s="18" t="s">
        <v>30</v>
      </c>
      <c r="B16" s="18" t="s">
        <v>31</v>
      </c>
      <c r="C16" s="19" t="s">
        <v>10</v>
      </c>
      <c r="D16" s="20">
        <v>8741.75</v>
      </c>
      <c r="E16" s="20">
        <f>D16*F16/10000</f>
        <v>96.4914365</v>
      </c>
      <c r="F16" s="21">
        <v>110.38</v>
      </c>
    </row>
    <row r="17" s="2" customFormat="1" ht="30" hidden="1" customHeight="1" spans="1:6">
      <c r="A17" s="18">
        <v>1.1</v>
      </c>
      <c r="B17" s="18" t="s">
        <v>32</v>
      </c>
      <c r="C17" s="19" t="s">
        <v>10</v>
      </c>
      <c r="D17" s="20">
        <v>8741.75</v>
      </c>
      <c r="E17" s="20">
        <f>D17*F17/10000</f>
        <v>86.348383975</v>
      </c>
      <c r="F17" s="21">
        <v>98.777</v>
      </c>
    </row>
    <row r="18" s="2" customFormat="1" ht="30" hidden="1" customHeight="1" spans="1:6">
      <c r="A18" s="18" t="s">
        <v>33</v>
      </c>
      <c r="B18" s="18" t="s">
        <v>34</v>
      </c>
      <c r="C18" s="19" t="s">
        <v>10</v>
      </c>
      <c r="D18" s="20">
        <v>8741.75</v>
      </c>
      <c r="E18" s="20">
        <f>D18*F18/10000</f>
        <v>64.992288725</v>
      </c>
      <c r="F18" s="21">
        <v>74.347</v>
      </c>
    </row>
    <row r="19" s="2" customFormat="1" ht="30" hidden="1" customHeight="1" spans="1:6">
      <c r="A19" s="18" t="s">
        <v>35</v>
      </c>
      <c r="B19" s="18" t="s">
        <v>36</v>
      </c>
      <c r="C19" s="19" t="s">
        <v>10</v>
      </c>
      <c r="D19" s="20">
        <v>8741.75</v>
      </c>
      <c r="E19" s="20">
        <f>D19*F19/10000</f>
        <v>33.31480925</v>
      </c>
      <c r="F19" s="21">
        <v>38.11</v>
      </c>
    </row>
    <row r="20" s="2" customFormat="1" ht="30" hidden="1" customHeight="1" spans="1:6">
      <c r="A20" s="18" t="s">
        <v>37</v>
      </c>
      <c r="B20" s="18" t="s">
        <v>38</v>
      </c>
      <c r="C20" s="19" t="s">
        <v>10</v>
      </c>
      <c r="D20" s="20">
        <v>8741.75</v>
      </c>
      <c r="E20" s="20">
        <f>D20*F20/10000</f>
        <v>47.03935675</v>
      </c>
      <c r="F20" s="21">
        <v>53.81</v>
      </c>
    </row>
    <row r="21" s="1" customFormat="1" ht="30" customHeight="1" spans="1:6">
      <c r="A21" s="16">
        <v>2</v>
      </c>
      <c r="B21" s="16" t="s">
        <v>39</v>
      </c>
      <c r="C21" s="16" t="s">
        <v>10</v>
      </c>
      <c r="D21" s="17">
        <v>8741.75</v>
      </c>
      <c r="E21" s="17">
        <f>SUM(E22:E38)</f>
        <v>737.77642574</v>
      </c>
      <c r="F21" s="17">
        <f>E21/D21*10000</f>
        <v>843.9688</v>
      </c>
    </row>
    <row r="22" s="2" customFormat="1" ht="30" hidden="1" customHeight="1" spans="1:6">
      <c r="A22" s="18">
        <v>2.1</v>
      </c>
      <c r="B22" s="18" t="s">
        <v>40</v>
      </c>
      <c r="C22" s="19" t="s">
        <v>10</v>
      </c>
      <c r="D22" s="20">
        <v>8741.75</v>
      </c>
      <c r="E22" s="20">
        <f>D22*F22/10000</f>
        <v>32.6766615</v>
      </c>
      <c r="F22" s="21">
        <v>37.38</v>
      </c>
    </row>
    <row r="23" s="2" customFormat="1" ht="30" hidden="1" customHeight="1" spans="1:6">
      <c r="A23" s="18">
        <v>2.2</v>
      </c>
      <c r="B23" s="18" t="s">
        <v>41</v>
      </c>
      <c r="C23" s="19" t="s">
        <v>10</v>
      </c>
      <c r="D23" s="20">
        <v>8741.75</v>
      </c>
      <c r="E23" s="20">
        <f>D23*F23/10000</f>
        <v>29.45095575</v>
      </c>
      <c r="F23" s="21">
        <v>33.69</v>
      </c>
    </row>
    <row r="24" s="2" customFormat="1" ht="30" hidden="1" customHeight="1" spans="1:6">
      <c r="A24" s="18">
        <v>2.3</v>
      </c>
      <c r="B24" s="18" t="s">
        <v>42</v>
      </c>
      <c r="C24" s="19" t="s">
        <v>10</v>
      </c>
      <c r="D24" s="20">
        <v>8741.75</v>
      </c>
      <c r="E24" s="20">
        <f>D24*F24/10000</f>
        <v>116.4575935</v>
      </c>
      <c r="F24" s="21">
        <v>133.22</v>
      </c>
    </row>
    <row r="25" s="2" customFormat="1" ht="30" hidden="1" customHeight="1" spans="1:6">
      <c r="A25" s="18">
        <v>2.4</v>
      </c>
      <c r="B25" s="18" t="s">
        <v>43</v>
      </c>
      <c r="C25" s="19" t="s">
        <v>10</v>
      </c>
      <c r="D25" s="20">
        <v>8741.75</v>
      </c>
      <c r="E25" s="20">
        <f>D25*F25/10000</f>
        <v>22.19530325</v>
      </c>
      <c r="F25" s="21">
        <v>25.39</v>
      </c>
    </row>
    <row r="26" s="2" customFormat="1" ht="30" hidden="1" customHeight="1" spans="1:6">
      <c r="A26" s="18">
        <v>2.5</v>
      </c>
      <c r="B26" s="18" t="s">
        <v>44</v>
      </c>
      <c r="C26" s="19" t="s">
        <v>10</v>
      </c>
      <c r="D26" s="20">
        <v>8741.75</v>
      </c>
      <c r="E26" s="20">
        <f>D26*F26/10000</f>
        <v>17.21250575</v>
      </c>
      <c r="F26" s="21">
        <v>19.69</v>
      </c>
    </row>
    <row r="27" s="2" customFormat="1" ht="30" hidden="1" customHeight="1" spans="1:6">
      <c r="A27" s="18">
        <v>2.6</v>
      </c>
      <c r="B27" s="18" t="s">
        <v>45</v>
      </c>
      <c r="C27" s="19" t="s">
        <v>10</v>
      </c>
      <c r="D27" s="20">
        <v>8741.75</v>
      </c>
      <c r="E27" s="20">
        <f>D27*F27/10000</f>
        <v>19.83503075</v>
      </c>
      <c r="F27" s="21">
        <v>22.69</v>
      </c>
    </row>
    <row r="28" s="2" customFormat="1" ht="30" hidden="1" customHeight="1" spans="1:6">
      <c r="A28" s="18">
        <v>2.7</v>
      </c>
      <c r="B28" s="18" t="s">
        <v>46</v>
      </c>
      <c r="C28" s="19" t="s">
        <v>10</v>
      </c>
      <c r="D28" s="20">
        <v>8741.75</v>
      </c>
      <c r="E28" s="20">
        <f>D28*F28/10000</f>
        <v>37.87800275</v>
      </c>
      <c r="F28" s="21">
        <v>43.33</v>
      </c>
    </row>
    <row r="29" s="2" customFormat="1" ht="30" hidden="1" customHeight="1" spans="1:6">
      <c r="A29" s="18">
        <v>2.8</v>
      </c>
      <c r="B29" s="18" t="s">
        <v>47</v>
      </c>
      <c r="C29" s="19" t="s">
        <v>10</v>
      </c>
      <c r="D29" s="20">
        <v>8741.75</v>
      </c>
      <c r="E29" s="20">
        <f>D29*F29/10000</f>
        <v>46.47988475</v>
      </c>
      <c r="F29" s="21">
        <v>53.17</v>
      </c>
    </row>
    <row r="30" s="2" customFormat="1" ht="30" hidden="1" customHeight="1" spans="1:6">
      <c r="A30" s="18">
        <v>2.9</v>
      </c>
      <c r="B30" s="18" t="s">
        <v>48</v>
      </c>
      <c r="C30" s="19" t="s">
        <v>10</v>
      </c>
      <c r="D30" s="20">
        <v>8741.75</v>
      </c>
      <c r="E30" s="20">
        <f>D30*F30/10000</f>
        <v>47.43098715</v>
      </c>
      <c r="F30" s="21">
        <v>54.258</v>
      </c>
    </row>
    <row r="31" s="2" customFormat="1" ht="30" hidden="1" customHeight="1" spans="1:6">
      <c r="A31" s="22">
        <v>2.1</v>
      </c>
      <c r="B31" s="18" t="s">
        <v>49</v>
      </c>
      <c r="C31" s="19" t="s">
        <v>10</v>
      </c>
      <c r="D31" s="20">
        <v>8741.75</v>
      </c>
      <c r="E31" s="20">
        <f>D31*F31/10000</f>
        <v>55.29926149</v>
      </c>
      <c r="F31" s="21">
        <v>63.2588</v>
      </c>
    </row>
    <row r="32" s="2" customFormat="1" ht="30" hidden="1" customHeight="1" spans="1:6">
      <c r="A32" s="22">
        <v>2.11</v>
      </c>
      <c r="B32" s="18" t="s">
        <v>50</v>
      </c>
      <c r="C32" s="19" t="s">
        <v>10</v>
      </c>
      <c r="D32" s="20">
        <v>8741.75</v>
      </c>
      <c r="E32" s="20">
        <f>D32*F32/10000</f>
        <v>26.5189728</v>
      </c>
      <c r="F32" s="21">
        <v>30.336</v>
      </c>
    </row>
    <row r="33" s="2" customFormat="1" ht="30" hidden="1" customHeight="1" spans="1:6">
      <c r="A33" s="22">
        <v>2.12</v>
      </c>
      <c r="B33" s="18" t="s">
        <v>51</v>
      </c>
      <c r="C33" s="19" t="s">
        <v>10</v>
      </c>
      <c r="D33" s="20">
        <v>8741.75</v>
      </c>
      <c r="E33" s="20">
        <f>D33*F33/10000</f>
        <v>98.12614375</v>
      </c>
      <c r="F33" s="21">
        <v>112.25</v>
      </c>
    </row>
    <row r="34" s="2" customFormat="1" ht="30" hidden="1" customHeight="1" spans="1:6">
      <c r="A34" s="22">
        <v>2.13</v>
      </c>
      <c r="B34" s="18" t="s">
        <v>52</v>
      </c>
      <c r="C34" s="19" t="s">
        <v>10</v>
      </c>
      <c r="D34" s="20">
        <v>8741.75</v>
      </c>
      <c r="E34" s="20">
        <f>D34*F34/10000</f>
        <v>92.0401374</v>
      </c>
      <c r="F34" s="21">
        <v>105.288</v>
      </c>
    </row>
    <row r="35" s="2" customFormat="1" ht="30" hidden="1" customHeight="1" spans="1:6">
      <c r="A35" s="22">
        <v>2.14</v>
      </c>
      <c r="B35" s="18" t="s">
        <v>53</v>
      </c>
      <c r="C35" s="19" t="s">
        <v>10</v>
      </c>
      <c r="D35" s="20">
        <v>8741.75</v>
      </c>
      <c r="E35" s="20">
        <f>D35*F35/10000</f>
        <v>46.8452899</v>
      </c>
      <c r="F35" s="21">
        <v>53.588</v>
      </c>
    </row>
    <row r="36" s="2" customFormat="1" ht="30" hidden="1" customHeight="1" spans="1:6">
      <c r="A36" s="22">
        <v>2.15</v>
      </c>
      <c r="B36" s="18" t="s">
        <v>54</v>
      </c>
      <c r="C36" s="19" t="s">
        <v>10</v>
      </c>
      <c r="D36" s="20">
        <v>8741.75</v>
      </c>
      <c r="E36" s="20">
        <f>D36*F36/10000</f>
        <v>15.979919</v>
      </c>
      <c r="F36" s="21">
        <v>18.28</v>
      </c>
    </row>
    <row r="37" s="2" customFormat="1" ht="30" hidden="1" customHeight="1" spans="1:6">
      <c r="A37" s="22">
        <v>2.16</v>
      </c>
      <c r="B37" s="18" t="s">
        <v>55</v>
      </c>
      <c r="C37" s="19" t="s">
        <v>10</v>
      </c>
      <c r="D37" s="20">
        <v>8741.75</v>
      </c>
      <c r="E37" s="20">
        <f>D37*F37/10000</f>
        <v>15.58654025</v>
      </c>
      <c r="F37" s="21">
        <v>17.83</v>
      </c>
    </row>
    <row r="38" s="2" customFormat="1" ht="30" hidden="1" customHeight="1" spans="1:6">
      <c r="A38" s="22">
        <v>2.17</v>
      </c>
      <c r="B38" s="18" t="s">
        <v>56</v>
      </c>
      <c r="C38" s="19" t="s">
        <v>10</v>
      </c>
      <c r="D38" s="20">
        <v>8741.75</v>
      </c>
      <c r="E38" s="20">
        <f>D38*F38/10000</f>
        <v>17.763236</v>
      </c>
      <c r="F38" s="21">
        <v>20.32</v>
      </c>
    </row>
    <row r="39" s="1" customFormat="1" ht="30" customHeight="1" spans="1:6">
      <c r="A39" s="16">
        <v>3</v>
      </c>
      <c r="B39" s="16" t="s">
        <v>57</v>
      </c>
      <c r="C39" s="16" t="s">
        <v>10</v>
      </c>
      <c r="D39" s="17">
        <v>8741.75</v>
      </c>
      <c r="E39" s="17">
        <f>SUM(E40:E42)</f>
        <v>54.2478912175</v>
      </c>
      <c r="F39" s="17">
        <f>E39/D39*10000</f>
        <v>62.0561</v>
      </c>
    </row>
    <row r="40" customFormat="1" ht="30" hidden="1" customHeight="1" spans="1:6">
      <c r="A40" s="18">
        <v>3.1</v>
      </c>
      <c r="B40" s="18" t="s">
        <v>58</v>
      </c>
      <c r="C40" s="19" t="s">
        <v>10</v>
      </c>
      <c r="D40" s="17">
        <v>8741.75</v>
      </c>
      <c r="E40" s="20">
        <f>D40*F40/10000</f>
        <v>23.9140187175</v>
      </c>
      <c r="F40" s="20">
        <v>27.3561</v>
      </c>
    </row>
    <row r="41" customFormat="1" ht="30" hidden="1" customHeight="1" spans="1:6">
      <c r="A41" s="18">
        <v>3.2</v>
      </c>
      <c r="B41" s="18" t="s">
        <v>59</v>
      </c>
      <c r="C41" s="19" t="s">
        <v>10</v>
      </c>
      <c r="D41" s="17">
        <v>8741.75</v>
      </c>
      <c r="E41" s="20">
        <f>D41*F41/10000</f>
        <v>14.756074</v>
      </c>
      <c r="F41" s="20">
        <v>16.88</v>
      </c>
    </row>
    <row r="42" customFormat="1" ht="30" hidden="1" customHeight="1" spans="1:6">
      <c r="A42" s="18">
        <v>3.3</v>
      </c>
      <c r="B42" s="18" t="s">
        <v>60</v>
      </c>
      <c r="C42" s="19" t="s">
        <v>10</v>
      </c>
      <c r="D42" s="17">
        <v>8741.75</v>
      </c>
      <c r="E42" s="20">
        <f>D42*F42/10000</f>
        <v>15.5777985</v>
      </c>
      <c r="F42" s="20">
        <v>17.82</v>
      </c>
    </row>
    <row r="43" s="1" customFormat="1" ht="30" customHeight="1" spans="1:6">
      <c r="A43" s="16">
        <v>4</v>
      </c>
      <c r="B43" s="16" t="s">
        <v>61</v>
      </c>
      <c r="C43" s="16" t="s">
        <v>10</v>
      </c>
      <c r="D43" s="17">
        <v>8741.75</v>
      </c>
      <c r="E43" s="17">
        <f>E44+E45</f>
        <v>35.07364935</v>
      </c>
      <c r="F43" s="17">
        <f>E43/D43*10000</f>
        <v>40.122</v>
      </c>
    </row>
    <row r="44" customFormat="1" ht="30" hidden="1" customHeight="1" spans="1:6">
      <c r="A44" s="18">
        <v>4.1</v>
      </c>
      <c r="B44" s="18" t="s">
        <v>58</v>
      </c>
      <c r="C44" s="19" t="s">
        <v>10</v>
      </c>
      <c r="D44" s="17">
        <v>8741.75</v>
      </c>
      <c r="E44" s="20">
        <f>D44*F44/10000</f>
        <v>18.71958345</v>
      </c>
      <c r="F44" s="20">
        <v>21.414</v>
      </c>
    </row>
    <row r="45" customFormat="1" ht="30" hidden="1" customHeight="1" spans="1:6">
      <c r="A45" s="18">
        <v>4.2</v>
      </c>
      <c r="B45" s="18" t="s">
        <v>59</v>
      </c>
      <c r="C45" s="19" t="s">
        <v>10</v>
      </c>
      <c r="D45" s="17">
        <v>8741.75</v>
      </c>
      <c r="E45" s="20">
        <f>D45*F45/10000</f>
        <v>16.3540659</v>
      </c>
      <c r="F45" s="20">
        <v>18.708</v>
      </c>
    </row>
    <row r="46" s="1" customFormat="1" ht="30" customHeight="1" spans="1:6">
      <c r="A46" s="16" t="s">
        <v>62</v>
      </c>
      <c r="B46" s="16" t="s">
        <v>63</v>
      </c>
      <c r="C46" s="16" t="s">
        <v>10</v>
      </c>
      <c r="D46" s="17">
        <v>12794.62</v>
      </c>
      <c r="E46" s="17">
        <f>E47+E65+E80+E87</f>
        <v>4667.833066436</v>
      </c>
      <c r="F46" s="17">
        <f>E46/D46*10000</f>
        <v>3648.278</v>
      </c>
    </row>
    <row r="47" s="1" customFormat="1" ht="30" customHeight="1" spans="1:6">
      <c r="A47" s="16">
        <v>1</v>
      </c>
      <c r="B47" s="16" t="s">
        <v>13</v>
      </c>
      <c r="C47" s="16" t="s">
        <v>10</v>
      </c>
      <c r="D47" s="17">
        <v>12794.62</v>
      </c>
      <c r="E47" s="17">
        <f>SUM(E48:E64)</f>
        <v>2600.850690278</v>
      </c>
      <c r="F47" s="17">
        <f>E47/D47*10000</f>
        <v>2032.769</v>
      </c>
    </row>
    <row r="48" s="2" customFormat="1" ht="30" hidden="1" customHeight="1" spans="1:6">
      <c r="A48" s="18" t="s">
        <v>14</v>
      </c>
      <c r="B48" s="18" t="s">
        <v>15</v>
      </c>
      <c r="C48" s="19" t="s">
        <v>10</v>
      </c>
      <c r="D48" s="20">
        <v>12794.62</v>
      </c>
      <c r="E48" s="20">
        <f>D48*F48/10000</f>
        <v>26.637119378</v>
      </c>
      <c r="F48" s="20">
        <v>20.819</v>
      </c>
    </row>
    <row r="49" s="2" customFormat="1" ht="30" hidden="1" customHeight="1" spans="1:6">
      <c r="A49" s="18" t="s">
        <v>16</v>
      </c>
      <c r="B49" s="18" t="s">
        <v>64</v>
      </c>
      <c r="C49" s="19" t="s">
        <v>10</v>
      </c>
      <c r="D49" s="20">
        <v>12794.62</v>
      </c>
      <c r="E49" s="20">
        <f>D49*F49/10000</f>
        <v>23.40135998</v>
      </c>
      <c r="F49" s="20">
        <v>18.29</v>
      </c>
    </row>
    <row r="50" s="2" customFormat="1" ht="30" hidden="1" customHeight="1" spans="1:6">
      <c r="A50" s="18" t="s">
        <v>18</v>
      </c>
      <c r="B50" s="18" t="s">
        <v>21</v>
      </c>
      <c r="C50" s="19" t="s">
        <v>10</v>
      </c>
      <c r="D50" s="20">
        <v>12794.62</v>
      </c>
      <c r="E50" s="20">
        <f>D50*F50/10000</f>
        <v>122.801483298</v>
      </c>
      <c r="F50" s="20">
        <v>95.979</v>
      </c>
    </row>
    <row r="51" s="2" customFormat="1" ht="30" hidden="1" customHeight="1" spans="1:6">
      <c r="A51" s="18" t="s">
        <v>20</v>
      </c>
      <c r="B51" s="18" t="s">
        <v>23</v>
      </c>
      <c r="C51" s="19" t="s">
        <v>10</v>
      </c>
      <c r="D51" s="20">
        <v>12794.62</v>
      </c>
      <c r="E51" s="20">
        <f>D51*F51/10000</f>
        <v>288.09006123</v>
      </c>
      <c r="F51" s="20">
        <v>225.165</v>
      </c>
    </row>
    <row r="52" s="2" customFormat="1" ht="30" hidden="1" customHeight="1" spans="1:6">
      <c r="A52" s="18" t="s">
        <v>22</v>
      </c>
      <c r="B52" s="18" t="s">
        <v>25</v>
      </c>
      <c r="C52" s="19" t="s">
        <v>10</v>
      </c>
      <c r="D52" s="20">
        <v>12794.62</v>
      </c>
      <c r="E52" s="20">
        <f>D52*F52/10000</f>
        <v>336.99749618</v>
      </c>
      <c r="F52" s="20">
        <v>263.39</v>
      </c>
    </row>
    <row r="53" s="2" customFormat="1" ht="30" hidden="1" customHeight="1" spans="1:6">
      <c r="A53" s="18" t="s">
        <v>24</v>
      </c>
      <c r="B53" s="18" t="s">
        <v>65</v>
      </c>
      <c r="C53" s="19" t="s">
        <v>10</v>
      </c>
      <c r="D53" s="20">
        <v>12794.62</v>
      </c>
      <c r="E53" s="20">
        <f>D53*F53/10000</f>
        <v>147.978736534</v>
      </c>
      <c r="F53" s="20">
        <v>115.657</v>
      </c>
    </row>
    <row r="54" s="2" customFormat="1" ht="30" hidden="1" customHeight="1" spans="1:6">
      <c r="A54" s="18" t="s">
        <v>26</v>
      </c>
      <c r="B54" s="18" t="s">
        <v>66</v>
      </c>
      <c r="C54" s="19" t="s">
        <v>10</v>
      </c>
      <c r="D54" s="20">
        <v>12794.62</v>
      </c>
      <c r="E54" s="20">
        <f>D54*F54/10000</f>
        <v>58.979359814</v>
      </c>
      <c r="F54" s="20">
        <v>46.097</v>
      </c>
    </row>
    <row r="55" s="2" customFormat="1" ht="30" hidden="1" customHeight="1" spans="1:6">
      <c r="A55" s="18" t="s">
        <v>28</v>
      </c>
      <c r="B55" s="18" t="s">
        <v>67</v>
      </c>
      <c r="C55" s="19" t="s">
        <v>10</v>
      </c>
      <c r="D55" s="20">
        <v>12794.62</v>
      </c>
      <c r="E55" s="20">
        <f>D55*F55/10000</f>
        <v>57.474712502</v>
      </c>
      <c r="F55" s="20">
        <v>44.921</v>
      </c>
    </row>
    <row r="56" s="2" customFormat="1" ht="30" hidden="1" customHeight="1" spans="1:6">
      <c r="A56" s="18" t="s">
        <v>30</v>
      </c>
      <c r="B56" s="18" t="s">
        <v>68</v>
      </c>
      <c r="C56" s="19" t="s">
        <v>10</v>
      </c>
      <c r="D56" s="20">
        <v>12794.62</v>
      </c>
      <c r="E56" s="20">
        <f>D56*F56/10000</f>
        <v>109.63070147</v>
      </c>
      <c r="F56" s="20">
        <v>85.685</v>
      </c>
    </row>
    <row r="57" s="2" customFormat="1" ht="30" hidden="1" customHeight="1" spans="1:6">
      <c r="A57" s="18" t="s">
        <v>69</v>
      </c>
      <c r="B57" s="18" t="s">
        <v>70</v>
      </c>
      <c r="C57" s="19" t="s">
        <v>10</v>
      </c>
      <c r="D57" s="20">
        <v>12794.62</v>
      </c>
      <c r="E57" s="20">
        <f>D57*F57/10000</f>
        <v>58.334510966</v>
      </c>
      <c r="F57" s="20">
        <v>45.593</v>
      </c>
    </row>
    <row r="58" s="2" customFormat="1" ht="30" hidden="1" customHeight="1" spans="1:6">
      <c r="A58" s="18" t="s">
        <v>33</v>
      </c>
      <c r="B58" s="18" t="s">
        <v>71</v>
      </c>
      <c r="C58" s="19" t="s">
        <v>10</v>
      </c>
      <c r="D58" s="20">
        <v>12794.62</v>
      </c>
      <c r="E58" s="20">
        <f>D58*F58/10000</f>
        <v>52.319760104</v>
      </c>
      <c r="F58" s="20">
        <v>40.892</v>
      </c>
    </row>
    <row r="59" s="2" customFormat="1" ht="30" hidden="1" customHeight="1" spans="1:6">
      <c r="A59" s="18" t="s">
        <v>35</v>
      </c>
      <c r="B59" s="18" t="s">
        <v>29</v>
      </c>
      <c r="C59" s="19" t="s">
        <v>10</v>
      </c>
      <c r="D59" s="20">
        <v>12794.62</v>
      </c>
      <c r="E59" s="20">
        <f>D59*F59/10000</f>
        <v>321.499372974</v>
      </c>
      <c r="F59" s="20">
        <v>251.277</v>
      </c>
    </row>
    <row r="60" s="2" customFormat="1" ht="30" hidden="1" customHeight="1" spans="1:6">
      <c r="A60" s="18" t="s">
        <v>37</v>
      </c>
      <c r="B60" s="18" t="s">
        <v>31</v>
      </c>
      <c r="C60" s="19" t="s">
        <v>10</v>
      </c>
      <c r="D60" s="20">
        <v>12794.62</v>
      </c>
      <c r="E60" s="20">
        <f>D60*F60/10000</f>
        <v>249.24559491</v>
      </c>
      <c r="F60" s="20">
        <v>194.805</v>
      </c>
    </row>
    <row r="61" s="2" customFormat="1" ht="30" hidden="1" customHeight="1" spans="1:6">
      <c r="A61" s="18" t="s">
        <v>72</v>
      </c>
      <c r="B61" s="18" t="s">
        <v>73</v>
      </c>
      <c r="C61" s="19" t="s">
        <v>10</v>
      </c>
      <c r="D61" s="20">
        <v>12794.62</v>
      </c>
      <c r="E61" s="20">
        <f>D61*F61/10000</f>
        <v>308.64461826</v>
      </c>
      <c r="F61" s="20">
        <v>241.23</v>
      </c>
    </row>
    <row r="62" s="2" customFormat="1" ht="30" hidden="1" customHeight="1" spans="1:6">
      <c r="A62" s="18" t="s">
        <v>74</v>
      </c>
      <c r="B62" s="18" t="s">
        <v>32</v>
      </c>
      <c r="C62" s="19" t="s">
        <v>10</v>
      </c>
      <c r="D62" s="20">
        <v>12794.62</v>
      </c>
      <c r="E62" s="20">
        <f>D62*F62/10000</f>
        <v>175.845418894</v>
      </c>
      <c r="F62" s="20">
        <v>137.437</v>
      </c>
    </row>
    <row r="63" s="2" customFormat="1" ht="30" hidden="1" customHeight="1" spans="1:6">
      <c r="A63" s="18" t="s">
        <v>75</v>
      </c>
      <c r="B63" s="18" t="s">
        <v>34</v>
      </c>
      <c r="C63" s="19" t="s">
        <v>10</v>
      </c>
      <c r="D63" s="20">
        <v>12794.62</v>
      </c>
      <c r="E63" s="20">
        <f>D63*F63/10000</f>
        <v>158.801705592</v>
      </c>
      <c r="F63" s="20">
        <v>124.116</v>
      </c>
    </row>
    <row r="64" s="2" customFormat="1" ht="30" hidden="1" customHeight="1" spans="1:6">
      <c r="A64" s="18" t="s">
        <v>76</v>
      </c>
      <c r="B64" s="18" t="s">
        <v>36</v>
      </c>
      <c r="C64" s="19" t="s">
        <v>10</v>
      </c>
      <c r="D64" s="20">
        <v>12794.62</v>
      </c>
      <c r="E64" s="20">
        <f>D64*F64/10000</f>
        <v>104.168678192</v>
      </c>
      <c r="F64" s="20">
        <v>81.416</v>
      </c>
    </row>
    <row r="65" s="1" customFormat="1" ht="30" customHeight="1" spans="1:6">
      <c r="A65" s="16">
        <v>2</v>
      </c>
      <c r="B65" s="16" t="s">
        <v>39</v>
      </c>
      <c r="C65" s="16" t="s">
        <v>10</v>
      </c>
      <c r="D65" s="17">
        <v>12794.62</v>
      </c>
      <c r="E65" s="17">
        <f>SUM(E66:E79)</f>
        <v>931.485440398</v>
      </c>
      <c r="F65" s="17">
        <f>E65/D65*10000</f>
        <v>728.029</v>
      </c>
    </row>
    <row r="66" s="2" customFormat="1" ht="30" hidden="1" customHeight="1" spans="1:6">
      <c r="A66" s="18">
        <v>2.1</v>
      </c>
      <c r="B66" s="18" t="s">
        <v>40</v>
      </c>
      <c r="C66" s="19" t="s">
        <v>10</v>
      </c>
      <c r="D66" s="20">
        <v>12794.62</v>
      </c>
      <c r="E66" s="20">
        <f>D66*F66/10000</f>
        <v>65.926838474</v>
      </c>
      <c r="F66" s="20">
        <v>51.527</v>
      </c>
    </row>
    <row r="67" s="2" customFormat="1" ht="30" hidden="1" customHeight="1" spans="1:6">
      <c r="A67" s="18">
        <v>2.2</v>
      </c>
      <c r="B67" s="18" t="s">
        <v>41</v>
      </c>
      <c r="C67" s="19" t="s">
        <v>10</v>
      </c>
      <c r="D67" s="20">
        <v>12794.62</v>
      </c>
      <c r="E67" s="20">
        <f>D67*F67/10000</f>
        <v>107.71790578</v>
      </c>
      <c r="F67" s="20">
        <v>84.19</v>
      </c>
    </row>
    <row r="68" s="2" customFormat="1" ht="30" hidden="1" customHeight="1" spans="1:6">
      <c r="A68" s="18">
        <v>2.3</v>
      </c>
      <c r="B68" s="18" t="s">
        <v>42</v>
      </c>
      <c r="C68" s="19" t="s">
        <v>10</v>
      </c>
      <c r="D68" s="20">
        <v>12794.62</v>
      </c>
      <c r="E68" s="20">
        <f>D68*F68/10000</f>
        <v>103.972920506</v>
      </c>
      <c r="F68" s="20">
        <v>81.263</v>
      </c>
    </row>
    <row r="69" s="2" customFormat="1" ht="30" hidden="1" customHeight="1" spans="1:6">
      <c r="A69" s="18">
        <v>2.4</v>
      </c>
      <c r="B69" s="18" t="s">
        <v>43</v>
      </c>
      <c r="C69" s="19" t="s">
        <v>10</v>
      </c>
      <c r="D69" s="20">
        <v>12794.62</v>
      </c>
      <c r="E69" s="20">
        <f>D69*F69/10000</f>
        <v>84.339576116</v>
      </c>
      <c r="F69" s="20">
        <v>65.918</v>
      </c>
    </row>
    <row r="70" s="2" customFormat="1" ht="30" hidden="1" customHeight="1" spans="1:6">
      <c r="A70" s="18">
        <v>2.5</v>
      </c>
      <c r="B70" s="18" t="s">
        <v>44</v>
      </c>
      <c r="C70" s="19" t="s">
        <v>10</v>
      </c>
      <c r="D70" s="20">
        <v>12794.62</v>
      </c>
      <c r="E70" s="20">
        <f>D70*F70/10000</f>
        <v>51.819490462</v>
      </c>
      <c r="F70" s="20">
        <v>40.501</v>
      </c>
    </row>
    <row r="71" s="2" customFormat="1" ht="30" hidden="1" customHeight="1" spans="1:6">
      <c r="A71" s="18">
        <v>2.6</v>
      </c>
      <c r="B71" s="18" t="s">
        <v>46</v>
      </c>
      <c r="C71" s="19" t="s">
        <v>10</v>
      </c>
      <c r="D71" s="20">
        <v>12794.62</v>
      </c>
      <c r="E71" s="20">
        <f>D71*F71/10000</f>
        <v>53.73100669</v>
      </c>
      <c r="F71" s="20">
        <v>41.995</v>
      </c>
    </row>
    <row r="72" s="2" customFormat="1" ht="30" hidden="1" customHeight="1" spans="1:6">
      <c r="A72" s="18">
        <v>2.7</v>
      </c>
      <c r="B72" s="18" t="s">
        <v>47</v>
      </c>
      <c r="C72" s="19" t="s">
        <v>10</v>
      </c>
      <c r="D72" s="20">
        <v>12794.62</v>
      </c>
      <c r="E72" s="20">
        <f>D72*F72/10000</f>
        <v>53.729727228</v>
      </c>
      <c r="F72" s="20">
        <v>41.994</v>
      </c>
    </row>
    <row r="73" s="2" customFormat="1" ht="30" hidden="1" customHeight="1" spans="1:6">
      <c r="A73" s="18">
        <v>2.8</v>
      </c>
      <c r="B73" s="18" t="s">
        <v>77</v>
      </c>
      <c r="C73" s="19" t="s">
        <v>10</v>
      </c>
      <c r="D73" s="20">
        <v>12794.62</v>
      </c>
      <c r="E73" s="20">
        <f>D73*F73/10000</f>
        <v>57.099830136</v>
      </c>
      <c r="F73" s="20">
        <v>44.628</v>
      </c>
    </row>
    <row r="74" s="2" customFormat="1" ht="30" hidden="1" customHeight="1" spans="1:6">
      <c r="A74" s="18">
        <v>2.9</v>
      </c>
      <c r="B74" s="18" t="s">
        <v>78</v>
      </c>
      <c r="C74" s="19" t="s">
        <v>10</v>
      </c>
      <c r="D74" s="20">
        <v>12794.62</v>
      </c>
      <c r="E74" s="20">
        <f>D74*F74/10000</f>
        <v>44.912954586</v>
      </c>
      <c r="F74" s="20">
        <v>35.103</v>
      </c>
    </row>
    <row r="75" s="2" customFormat="1" ht="30" hidden="1" customHeight="1" spans="1:6">
      <c r="A75" s="22">
        <v>2.1</v>
      </c>
      <c r="B75" s="18" t="s">
        <v>79</v>
      </c>
      <c r="C75" s="19" t="s">
        <v>10</v>
      </c>
      <c r="D75" s="20">
        <v>12794.62</v>
      </c>
      <c r="E75" s="20">
        <f>D75*F75/10000</f>
        <v>70.662127336</v>
      </c>
      <c r="F75" s="20">
        <v>55.228</v>
      </c>
    </row>
    <row r="76" s="2" customFormat="1" ht="30" hidden="1" customHeight="1" spans="1:6">
      <c r="A76" s="22">
        <v>2.11</v>
      </c>
      <c r="B76" s="18" t="s">
        <v>80</v>
      </c>
      <c r="C76" s="19" t="s">
        <v>10</v>
      </c>
      <c r="D76" s="20">
        <v>12794.62</v>
      </c>
      <c r="E76" s="20">
        <f>D76*F76/10000</f>
        <v>98.299785998</v>
      </c>
      <c r="F76" s="20">
        <v>76.829</v>
      </c>
    </row>
    <row r="77" s="2" customFormat="1" ht="30" hidden="1" customHeight="1" spans="1:6">
      <c r="A77" s="22">
        <v>2.12</v>
      </c>
      <c r="B77" s="18" t="s">
        <v>53</v>
      </c>
      <c r="C77" s="19" t="s">
        <v>10</v>
      </c>
      <c r="D77" s="20">
        <v>12794.62</v>
      </c>
      <c r="E77" s="20">
        <f>D77*F77/10000</f>
        <v>47.776390542</v>
      </c>
      <c r="F77" s="20">
        <v>37.341</v>
      </c>
    </row>
    <row r="78" s="2" customFormat="1" ht="30" hidden="1" customHeight="1" spans="1:6">
      <c r="A78" s="22">
        <v>2.13</v>
      </c>
      <c r="B78" s="18" t="s">
        <v>55</v>
      </c>
      <c r="C78" s="19" t="s">
        <v>10</v>
      </c>
      <c r="D78" s="20">
        <v>12794.62</v>
      </c>
      <c r="E78" s="20">
        <f>D78*F78/10000</f>
        <v>45.8687127</v>
      </c>
      <c r="F78" s="20">
        <v>35.85</v>
      </c>
    </row>
    <row r="79" s="2" customFormat="1" ht="30" hidden="1" customHeight="1" spans="1:6">
      <c r="A79" s="22">
        <v>2.14</v>
      </c>
      <c r="B79" s="18" t="s">
        <v>56</v>
      </c>
      <c r="C79" s="19" t="s">
        <v>10</v>
      </c>
      <c r="D79" s="20">
        <v>12794.62</v>
      </c>
      <c r="E79" s="20">
        <f>D79*F79/10000</f>
        <v>45.628173844</v>
      </c>
      <c r="F79" s="20">
        <v>35.662</v>
      </c>
    </row>
    <row r="80" s="1" customFormat="1" ht="30" customHeight="1" spans="1:6">
      <c r="A80" s="16">
        <v>3</v>
      </c>
      <c r="B80" s="16" t="s">
        <v>57</v>
      </c>
      <c r="C80" s="16" t="s">
        <v>10</v>
      </c>
      <c r="D80" s="17">
        <v>12794.62</v>
      </c>
      <c r="E80" s="17">
        <f>SUM(E81:E86)</f>
        <v>328.23957879</v>
      </c>
      <c r="F80" s="17">
        <f>E80/D80*10000</f>
        <v>256.545</v>
      </c>
    </row>
    <row r="81" s="2" customFormat="1" ht="30" hidden="1" customHeight="1" spans="1:6">
      <c r="A81" s="18">
        <v>3.1</v>
      </c>
      <c r="B81" s="18" t="s">
        <v>60</v>
      </c>
      <c r="C81" s="19" t="s">
        <v>10</v>
      </c>
      <c r="D81" s="20">
        <v>12794.62</v>
      </c>
      <c r="E81" s="20">
        <f>D81*F81/10000</f>
        <v>64.08185427</v>
      </c>
      <c r="F81" s="20">
        <v>50.085</v>
      </c>
    </row>
    <row r="82" s="2" customFormat="1" ht="30" hidden="1" customHeight="1" spans="1:6">
      <c r="A82" s="18">
        <v>3.2</v>
      </c>
      <c r="B82" s="18" t="s">
        <v>58</v>
      </c>
      <c r="C82" s="19" t="s">
        <v>10</v>
      </c>
      <c r="D82" s="20">
        <v>12794.62</v>
      </c>
      <c r="E82" s="20">
        <f>D82*F82/10000</f>
        <v>77.398494766</v>
      </c>
      <c r="F82" s="20">
        <v>60.493</v>
      </c>
    </row>
    <row r="83" s="2" customFormat="1" ht="30" hidden="1" customHeight="1" spans="1:6">
      <c r="A83" s="18">
        <v>3.3</v>
      </c>
      <c r="B83" s="18" t="s">
        <v>59</v>
      </c>
      <c r="C83" s="19" t="s">
        <v>10</v>
      </c>
      <c r="D83" s="20">
        <v>12794.62</v>
      </c>
      <c r="E83" s="20">
        <f>D83*F83/10000</f>
        <v>47.914572438</v>
      </c>
      <c r="F83" s="20">
        <v>37.449</v>
      </c>
    </row>
    <row r="84" s="2" customFormat="1" ht="30" hidden="1" customHeight="1" spans="1:6">
      <c r="A84" s="18">
        <v>3.4</v>
      </c>
      <c r="B84" s="18" t="s">
        <v>81</v>
      </c>
      <c r="C84" s="19" t="s">
        <v>10</v>
      </c>
      <c r="D84" s="20">
        <v>12794.62</v>
      </c>
      <c r="E84" s="20">
        <f>D84*F84/10000</f>
        <v>45.354368976</v>
      </c>
      <c r="F84" s="20">
        <v>35.448</v>
      </c>
    </row>
    <row r="85" s="2" customFormat="1" ht="30" hidden="1" customHeight="1" spans="1:6">
      <c r="A85" s="18">
        <v>3.5</v>
      </c>
      <c r="B85" s="18" t="s">
        <v>82</v>
      </c>
      <c r="C85" s="19" t="s">
        <v>10</v>
      </c>
      <c r="D85" s="20">
        <v>12794.62</v>
      </c>
      <c r="E85" s="20">
        <f>D85*F85/10000</f>
        <v>47.034302582</v>
      </c>
      <c r="F85" s="20">
        <v>36.761</v>
      </c>
    </row>
    <row r="86" s="2" customFormat="1" ht="30" hidden="1" customHeight="1" spans="1:6">
      <c r="A86" s="18">
        <v>3.6</v>
      </c>
      <c r="B86" s="18" t="s">
        <v>83</v>
      </c>
      <c r="C86" s="19" t="s">
        <v>10</v>
      </c>
      <c r="D86" s="20">
        <v>12794.62</v>
      </c>
      <c r="E86" s="20">
        <f>D86*F86/10000</f>
        <v>46.455985758</v>
      </c>
      <c r="F86" s="20">
        <v>36.309</v>
      </c>
    </row>
    <row r="87" s="1" customFormat="1" ht="30" customHeight="1" spans="1:6">
      <c r="A87" s="16">
        <v>4</v>
      </c>
      <c r="B87" s="16" t="s">
        <v>61</v>
      </c>
      <c r="C87" s="16" t="s">
        <v>10</v>
      </c>
      <c r="D87" s="17">
        <v>12794.62</v>
      </c>
      <c r="E87" s="17">
        <f>SUM(E88:E94)</f>
        <v>807.25735697</v>
      </c>
      <c r="F87" s="17">
        <f>E87/D87*10000</f>
        <v>630.935</v>
      </c>
    </row>
    <row r="88" s="2" customFormat="1" ht="30" hidden="1" customHeight="1" spans="1:6">
      <c r="A88" s="18">
        <v>4.1</v>
      </c>
      <c r="B88" s="18" t="s">
        <v>60</v>
      </c>
      <c r="C88" s="19" t="s">
        <v>10</v>
      </c>
      <c r="D88" s="20">
        <v>12794.62</v>
      </c>
      <c r="E88" s="20">
        <f>D88*F88/10000</f>
        <v>64.23538971</v>
      </c>
      <c r="F88" s="20">
        <v>50.205</v>
      </c>
    </row>
    <row r="89" s="2" customFormat="1" ht="30" hidden="1" customHeight="1" spans="1:6">
      <c r="A89" s="18">
        <v>4.2</v>
      </c>
      <c r="B89" s="18" t="s">
        <v>58</v>
      </c>
      <c r="C89" s="19" t="s">
        <v>10</v>
      </c>
      <c r="D89" s="20">
        <v>12794.62</v>
      </c>
      <c r="E89" s="20">
        <f>D89*F89/10000</f>
        <v>77.679976406</v>
      </c>
      <c r="F89" s="20">
        <v>60.713</v>
      </c>
    </row>
    <row r="90" s="2" customFormat="1" ht="30" hidden="1" customHeight="1" spans="1:6">
      <c r="A90" s="18">
        <v>4.3</v>
      </c>
      <c r="B90" s="18" t="s">
        <v>59</v>
      </c>
      <c r="C90" s="19" t="s">
        <v>10</v>
      </c>
      <c r="D90" s="20">
        <v>12794.62</v>
      </c>
      <c r="E90" s="20">
        <f>D90*F90/10000</f>
        <v>79.191021028</v>
      </c>
      <c r="F90" s="20">
        <v>61.894</v>
      </c>
    </row>
    <row r="91" s="2" customFormat="1" ht="30" hidden="1" customHeight="1" spans="1:6">
      <c r="A91" s="18">
        <v>4.4</v>
      </c>
      <c r="B91" s="18" t="s">
        <v>81</v>
      </c>
      <c r="C91" s="19" t="s">
        <v>10</v>
      </c>
      <c r="D91" s="20">
        <v>12794.62</v>
      </c>
      <c r="E91" s="20">
        <f>D91*F91/10000</f>
        <v>85.095738158</v>
      </c>
      <c r="F91" s="20">
        <v>66.509</v>
      </c>
    </row>
    <row r="92" s="2" customFormat="1" ht="30" hidden="1" customHeight="1" spans="1:6">
      <c r="A92" s="18">
        <v>4.5</v>
      </c>
      <c r="B92" s="18" t="s">
        <v>82</v>
      </c>
      <c r="C92" s="19" t="s">
        <v>10</v>
      </c>
      <c r="D92" s="20">
        <v>12794.62</v>
      </c>
      <c r="E92" s="20">
        <f>D92*F92/10000</f>
        <v>311.458155198</v>
      </c>
      <c r="F92" s="20">
        <v>243.429</v>
      </c>
    </row>
    <row r="93" s="2" customFormat="1" ht="30" hidden="1" customHeight="1" spans="1:6">
      <c r="A93" s="18">
        <v>4.6</v>
      </c>
      <c r="B93" s="18" t="s">
        <v>83</v>
      </c>
      <c r="C93" s="19" t="s">
        <v>10</v>
      </c>
      <c r="D93" s="20">
        <v>12794.62</v>
      </c>
      <c r="E93" s="20">
        <f>D93*F93/10000</f>
        <v>104.757230712</v>
      </c>
      <c r="F93" s="20">
        <v>81.876</v>
      </c>
    </row>
    <row r="94" s="2" customFormat="1" ht="30" hidden="1" customHeight="1" spans="1:6">
      <c r="A94" s="18">
        <v>4.7</v>
      </c>
      <c r="B94" s="18" t="s">
        <v>84</v>
      </c>
      <c r="C94" s="19" t="s">
        <v>10</v>
      </c>
      <c r="D94" s="20">
        <v>12794.62</v>
      </c>
      <c r="E94" s="20">
        <f>D94*F94/10000</f>
        <v>84.839845758</v>
      </c>
      <c r="F94" s="20">
        <v>66.309</v>
      </c>
    </row>
    <row r="95" s="1" customFormat="1" ht="30" customHeight="1" spans="1:6">
      <c r="A95" s="16" t="s">
        <v>85</v>
      </c>
      <c r="B95" s="16" t="s">
        <v>86</v>
      </c>
      <c r="C95" s="16" t="s">
        <v>10</v>
      </c>
      <c r="D95" s="17">
        <v>5219.45</v>
      </c>
      <c r="E95" s="17">
        <f>E96+E113+E130+E139</f>
        <v>2722.36490656</v>
      </c>
      <c r="F95" s="17">
        <f>E95/D95*10000</f>
        <v>5215.808</v>
      </c>
    </row>
    <row r="96" s="1" customFormat="1" ht="30" customHeight="1" spans="1:6">
      <c r="A96" s="16">
        <v>1</v>
      </c>
      <c r="B96" s="16" t="s">
        <v>13</v>
      </c>
      <c r="C96" s="16" t="s">
        <v>10</v>
      </c>
      <c r="D96" s="17">
        <v>5219.45</v>
      </c>
      <c r="E96" s="17">
        <f>SUM(E97:E112)</f>
        <v>1215.597900265</v>
      </c>
      <c r="F96" s="17">
        <f>E96/D96*10000</f>
        <v>2328.977</v>
      </c>
    </row>
    <row r="97" s="2" customFormat="1" ht="30" hidden="1" customHeight="1" spans="1:6">
      <c r="A97" s="18" t="s">
        <v>14</v>
      </c>
      <c r="B97" s="18" t="s">
        <v>21</v>
      </c>
      <c r="C97" s="19" t="s">
        <v>10</v>
      </c>
      <c r="D97" s="20">
        <v>5219.45</v>
      </c>
      <c r="E97" s="20">
        <f>D97*F97/10000</f>
        <v>75.59016268</v>
      </c>
      <c r="F97" s="20">
        <v>144.824</v>
      </c>
    </row>
    <row r="98" s="2" customFormat="1" ht="30" hidden="1" customHeight="1" spans="1:6">
      <c r="A98" s="18" t="s">
        <v>16</v>
      </c>
      <c r="B98" s="18" t="s">
        <v>23</v>
      </c>
      <c r="C98" s="19" t="s">
        <v>10</v>
      </c>
      <c r="D98" s="20">
        <v>5219.45</v>
      </c>
      <c r="E98" s="20">
        <f>D98*F98/10000</f>
        <v>114.335705865</v>
      </c>
      <c r="F98" s="20">
        <v>219.057</v>
      </c>
    </row>
    <row r="99" s="2" customFormat="1" ht="30" hidden="1" customHeight="1" spans="1:6">
      <c r="A99" s="18" t="s">
        <v>18</v>
      </c>
      <c r="B99" s="18" t="s">
        <v>25</v>
      </c>
      <c r="C99" s="19" t="s">
        <v>10</v>
      </c>
      <c r="D99" s="20">
        <v>5219.45</v>
      </c>
      <c r="E99" s="20">
        <f>D99*F99/10000</f>
        <v>147.08932045</v>
      </c>
      <c r="F99" s="20">
        <v>281.81</v>
      </c>
    </row>
    <row r="100" s="2" customFormat="1" ht="30" hidden="1" customHeight="1" spans="1:6">
      <c r="A100" s="18" t="s">
        <v>20</v>
      </c>
      <c r="B100" s="18" t="s">
        <v>65</v>
      </c>
      <c r="C100" s="19" t="s">
        <v>10</v>
      </c>
      <c r="D100" s="20">
        <v>5219.45</v>
      </c>
      <c r="E100" s="20">
        <f>D100*F100/10000</f>
        <v>48.770018855</v>
      </c>
      <c r="F100" s="20">
        <v>93.439</v>
      </c>
    </row>
    <row r="101" s="2" customFormat="1" ht="30" hidden="1" customHeight="1" spans="1:6">
      <c r="A101" s="18" t="s">
        <v>22</v>
      </c>
      <c r="B101" s="18" t="s">
        <v>66</v>
      </c>
      <c r="C101" s="19" t="s">
        <v>10</v>
      </c>
      <c r="D101" s="20">
        <v>5219.45</v>
      </c>
      <c r="E101" s="20">
        <f>D101*F101/10000</f>
        <v>24.5836095</v>
      </c>
      <c r="F101" s="20">
        <v>47.1</v>
      </c>
    </row>
    <row r="102" s="2" customFormat="1" ht="30" hidden="1" customHeight="1" spans="1:6">
      <c r="A102" s="18" t="s">
        <v>24</v>
      </c>
      <c r="B102" s="18" t="s">
        <v>67</v>
      </c>
      <c r="C102" s="19" t="s">
        <v>10</v>
      </c>
      <c r="D102" s="20">
        <v>5219.45</v>
      </c>
      <c r="E102" s="20">
        <f>D102*F102/10000</f>
        <v>26.43442647</v>
      </c>
      <c r="F102" s="20">
        <v>50.646</v>
      </c>
    </row>
    <row r="103" s="2" customFormat="1" ht="30" hidden="1" customHeight="1" spans="1:6">
      <c r="A103" s="18" t="s">
        <v>26</v>
      </c>
      <c r="B103" s="18" t="s">
        <v>68</v>
      </c>
      <c r="C103" s="19" t="s">
        <v>10</v>
      </c>
      <c r="D103" s="20">
        <v>5219.45</v>
      </c>
      <c r="E103" s="20">
        <f>D103*F103/10000</f>
        <v>51.71013504</v>
      </c>
      <c r="F103" s="20">
        <v>99.072</v>
      </c>
    </row>
    <row r="104" s="2" customFormat="1" ht="30" hidden="1" customHeight="1" spans="1:6">
      <c r="A104" s="18" t="s">
        <v>28</v>
      </c>
      <c r="B104" s="18" t="s">
        <v>70</v>
      </c>
      <c r="C104" s="19" t="s">
        <v>10</v>
      </c>
      <c r="D104" s="20">
        <v>5219.45</v>
      </c>
      <c r="E104" s="20">
        <f>D104*F104/10000</f>
        <v>22.67433469</v>
      </c>
      <c r="F104" s="20">
        <v>43.442</v>
      </c>
    </row>
    <row r="105" s="2" customFormat="1" ht="30" hidden="1" customHeight="1" spans="1:6">
      <c r="A105" s="18" t="s">
        <v>30</v>
      </c>
      <c r="B105" s="18" t="s">
        <v>71</v>
      </c>
      <c r="C105" s="19" t="s">
        <v>10</v>
      </c>
      <c r="D105" s="20">
        <v>5219.45</v>
      </c>
      <c r="E105" s="20">
        <f>D105*F105/10000</f>
        <v>20.46128789</v>
      </c>
      <c r="F105" s="20">
        <v>39.202</v>
      </c>
    </row>
    <row r="106" s="2" customFormat="1" ht="30" hidden="1" customHeight="1" spans="1:6">
      <c r="A106" s="18" t="s">
        <v>69</v>
      </c>
      <c r="B106" s="18" t="s">
        <v>29</v>
      </c>
      <c r="C106" s="19" t="s">
        <v>10</v>
      </c>
      <c r="D106" s="20">
        <v>5219.45</v>
      </c>
      <c r="E106" s="20">
        <f>D106*F106/10000</f>
        <v>134.050612405</v>
      </c>
      <c r="F106" s="20">
        <v>256.829</v>
      </c>
    </row>
    <row r="107" s="2" customFormat="1" ht="30" hidden="1" customHeight="1" spans="1:6">
      <c r="A107" s="18" t="s">
        <v>33</v>
      </c>
      <c r="B107" s="18" t="s">
        <v>31</v>
      </c>
      <c r="C107" s="19" t="s">
        <v>10</v>
      </c>
      <c r="D107" s="20">
        <v>5219.45</v>
      </c>
      <c r="E107" s="20">
        <f>D107*F107/10000</f>
        <v>154.96651439</v>
      </c>
      <c r="F107" s="20">
        <v>296.902</v>
      </c>
    </row>
    <row r="108" s="2" customFormat="1" ht="30" hidden="1" customHeight="1" spans="1:6">
      <c r="A108" s="18" t="s">
        <v>35</v>
      </c>
      <c r="B108" s="18" t="s">
        <v>73</v>
      </c>
      <c r="C108" s="19" t="s">
        <v>10</v>
      </c>
      <c r="D108" s="20">
        <v>5219.45</v>
      </c>
      <c r="E108" s="20">
        <f>D108*F108/10000</f>
        <v>128.568102125</v>
      </c>
      <c r="F108" s="20">
        <v>246.325</v>
      </c>
    </row>
    <row r="109" s="2" customFormat="1" ht="30" hidden="1" customHeight="1" spans="1:6">
      <c r="A109" s="18" t="s">
        <v>37</v>
      </c>
      <c r="B109" s="18" t="s">
        <v>32</v>
      </c>
      <c r="C109" s="19" t="s">
        <v>10</v>
      </c>
      <c r="D109" s="20">
        <v>5219.45</v>
      </c>
      <c r="E109" s="20">
        <f>D109*F109/10000</f>
        <v>86.36937082</v>
      </c>
      <c r="F109" s="20">
        <v>165.476</v>
      </c>
    </row>
    <row r="110" s="2" customFormat="1" ht="30" hidden="1" customHeight="1" spans="1:6">
      <c r="A110" s="18" t="s">
        <v>72</v>
      </c>
      <c r="B110" s="18" t="s">
        <v>34</v>
      </c>
      <c r="C110" s="19" t="s">
        <v>10</v>
      </c>
      <c r="D110" s="20">
        <v>5219.45</v>
      </c>
      <c r="E110" s="20">
        <f>D110*F110/10000</f>
        <v>88.911764915</v>
      </c>
      <c r="F110" s="20">
        <v>170.347</v>
      </c>
    </row>
    <row r="111" s="2" customFormat="1" ht="30" hidden="1" customHeight="1" spans="1:6">
      <c r="A111" s="18" t="s">
        <v>74</v>
      </c>
      <c r="B111" s="18" t="s">
        <v>87</v>
      </c>
      <c r="C111" s="19" t="s">
        <v>10</v>
      </c>
      <c r="D111" s="20">
        <v>5219.45</v>
      </c>
      <c r="E111" s="20">
        <f>D111*F111/10000</f>
        <v>56.452005365</v>
      </c>
      <c r="F111" s="20">
        <v>108.157</v>
      </c>
    </row>
    <row r="112" s="2" customFormat="1" ht="30" hidden="1" customHeight="1" spans="1:6">
      <c r="A112" s="18" t="s">
        <v>75</v>
      </c>
      <c r="B112" s="18" t="s">
        <v>36</v>
      </c>
      <c r="C112" s="19" t="s">
        <v>10</v>
      </c>
      <c r="D112" s="20">
        <v>5219.45</v>
      </c>
      <c r="E112" s="20">
        <f>D112*F112/10000</f>
        <v>34.630528805</v>
      </c>
      <c r="F112" s="20">
        <v>66.349</v>
      </c>
    </row>
    <row r="113" s="1" customFormat="1" ht="30" customHeight="1" spans="1:6">
      <c r="A113" s="16">
        <v>2</v>
      </c>
      <c r="B113" s="16" t="s">
        <v>39</v>
      </c>
      <c r="C113" s="16" t="s">
        <v>10</v>
      </c>
      <c r="D113" s="17">
        <v>5219.45</v>
      </c>
      <c r="E113" s="17">
        <f>SUM(E114:E129)</f>
        <v>458.840283665</v>
      </c>
      <c r="F113" s="17">
        <f>E113/D113*10000</f>
        <v>879.097</v>
      </c>
    </row>
    <row r="114" s="2" customFormat="1" ht="30" hidden="1" customHeight="1" spans="1:6">
      <c r="A114" s="18">
        <v>2.1</v>
      </c>
      <c r="B114" s="18" t="s">
        <v>40</v>
      </c>
      <c r="C114" s="19" t="s">
        <v>10</v>
      </c>
      <c r="D114" s="20">
        <v>5219.45</v>
      </c>
      <c r="E114" s="20">
        <f>D114*F114/10000</f>
        <v>33.751573425</v>
      </c>
      <c r="F114" s="20">
        <v>64.665</v>
      </c>
    </row>
    <row r="115" s="2" customFormat="1" ht="30" hidden="1" customHeight="1" spans="1:6">
      <c r="A115" s="18">
        <v>2.2</v>
      </c>
      <c r="B115" s="18" t="s">
        <v>41</v>
      </c>
      <c r="C115" s="19" t="s">
        <v>10</v>
      </c>
      <c r="D115" s="20">
        <v>5219.45</v>
      </c>
      <c r="E115" s="20">
        <f>D115*F115/10000</f>
        <v>46.3173993</v>
      </c>
      <c r="F115" s="20">
        <v>88.74</v>
      </c>
    </row>
    <row r="116" s="2" customFormat="1" ht="30" hidden="1" customHeight="1" spans="1:6">
      <c r="A116" s="18">
        <v>2.3</v>
      </c>
      <c r="B116" s="18" t="s">
        <v>42</v>
      </c>
      <c r="C116" s="19" t="s">
        <v>10</v>
      </c>
      <c r="D116" s="20">
        <v>5219.45</v>
      </c>
      <c r="E116" s="20">
        <f>D116*F116/10000</f>
        <v>43.74212267</v>
      </c>
      <c r="F116" s="20">
        <v>83.806</v>
      </c>
    </row>
    <row r="117" s="2" customFormat="1" ht="30" hidden="1" customHeight="1" spans="1:6">
      <c r="A117" s="18">
        <v>2.4</v>
      </c>
      <c r="B117" s="18" t="s">
        <v>43</v>
      </c>
      <c r="C117" s="19" t="s">
        <v>10</v>
      </c>
      <c r="D117" s="20">
        <v>5219.45</v>
      </c>
      <c r="E117" s="20">
        <f>D117*F117/10000</f>
        <v>34.32205931</v>
      </c>
      <c r="F117" s="20">
        <v>65.758</v>
      </c>
    </row>
    <row r="118" s="2" customFormat="1" ht="30" hidden="1" customHeight="1" spans="1:6">
      <c r="A118" s="18">
        <v>2.5</v>
      </c>
      <c r="B118" s="18" t="s">
        <v>44</v>
      </c>
      <c r="C118" s="19" t="s">
        <v>10</v>
      </c>
      <c r="D118" s="20">
        <v>5219.45</v>
      </c>
      <c r="E118" s="20">
        <f>D118*F118/10000</f>
        <v>19.590161685</v>
      </c>
      <c r="F118" s="20">
        <v>37.533</v>
      </c>
    </row>
    <row r="119" s="2" customFormat="1" ht="30" hidden="1" customHeight="1" spans="1:6">
      <c r="A119" s="18">
        <v>2.6</v>
      </c>
      <c r="B119" s="18" t="s">
        <v>46</v>
      </c>
      <c r="C119" s="19" t="s">
        <v>10</v>
      </c>
      <c r="D119" s="20">
        <v>5219.45</v>
      </c>
      <c r="E119" s="20">
        <f>D119*F119/10000</f>
        <v>22.94157053</v>
      </c>
      <c r="F119" s="20">
        <v>43.954</v>
      </c>
    </row>
    <row r="120" s="2" customFormat="1" ht="30" hidden="1" customHeight="1" spans="1:6">
      <c r="A120" s="18">
        <v>2.7</v>
      </c>
      <c r="B120" s="18" t="s">
        <v>47</v>
      </c>
      <c r="C120" s="19" t="s">
        <v>10</v>
      </c>
      <c r="D120" s="20">
        <v>5219.45</v>
      </c>
      <c r="E120" s="20">
        <f>D120*F120/10000</f>
        <v>23.22028916</v>
      </c>
      <c r="F120" s="20">
        <v>44.488</v>
      </c>
    </row>
    <row r="121" s="2" customFormat="1" ht="30" hidden="1" customHeight="1" spans="1:6">
      <c r="A121" s="18">
        <v>2.8</v>
      </c>
      <c r="B121" s="18" t="s">
        <v>77</v>
      </c>
      <c r="C121" s="19" t="s">
        <v>10</v>
      </c>
      <c r="D121" s="20">
        <v>5219.45</v>
      </c>
      <c r="E121" s="20">
        <f>D121*F121/10000</f>
        <v>22.36743103</v>
      </c>
      <c r="F121" s="20">
        <v>42.854</v>
      </c>
    </row>
    <row r="122" s="2" customFormat="1" ht="30" hidden="1" customHeight="1" spans="1:6">
      <c r="A122" s="18">
        <v>2.9</v>
      </c>
      <c r="B122" s="18" t="s">
        <v>78</v>
      </c>
      <c r="C122" s="19" t="s">
        <v>10</v>
      </c>
      <c r="D122" s="20">
        <v>5219.45</v>
      </c>
      <c r="E122" s="20">
        <f>D122*F122/10000</f>
        <v>18.885535935</v>
      </c>
      <c r="F122" s="20">
        <v>36.183</v>
      </c>
    </row>
    <row r="123" s="2" customFormat="1" ht="30" hidden="1" customHeight="1" spans="1:6">
      <c r="A123" s="22">
        <v>2.1</v>
      </c>
      <c r="B123" s="18" t="s">
        <v>79</v>
      </c>
      <c r="C123" s="19" t="s">
        <v>10</v>
      </c>
      <c r="D123" s="20">
        <v>5219.45</v>
      </c>
      <c r="E123" s="20">
        <f>D123*F123/10000</f>
        <v>28.13909884</v>
      </c>
      <c r="F123" s="20">
        <v>53.912</v>
      </c>
    </row>
    <row r="124" s="2" customFormat="1" ht="30" hidden="1" customHeight="1" spans="1:6">
      <c r="A124" s="22">
        <v>2.11</v>
      </c>
      <c r="B124" s="18" t="s">
        <v>80</v>
      </c>
      <c r="C124" s="19" t="s">
        <v>10</v>
      </c>
      <c r="D124" s="20">
        <v>5219.45</v>
      </c>
      <c r="E124" s="20">
        <f>D124*F124/10000</f>
        <v>41.784306975</v>
      </c>
      <c r="F124" s="20">
        <v>80.055</v>
      </c>
    </row>
    <row r="125" s="2" customFormat="1" ht="30" hidden="1" customHeight="1" spans="1:6">
      <c r="A125" s="22">
        <v>2.12</v>
      </c>
      <c r="B125" s="18" t="s">
        <v>52</v>
      </c>
      <c r="C125" s="19" t="s">
        <v>10</v>
      </c>
      <c r="D125" s="20">
        <v>5219.45</v>
      </c>
      <c r="E125" s="20">
        <f>D125*F125/10000</f>
        <v>19.61991255</v>
      </c>
      <c r="F125" s="20">
        <v>37.59</v>
      </c>
    </row>
    <row r="126" s="2" customFormat="1" ht="30" hidden="1" customHeight="1" spans="1:6">
      <c r="A126" s="22">
        <v>2.13</v>
      </c>
      <c r="B126" s="18" t="s">
        <v>53</v>
      </c>
      <c r="C126" s="19" t="s">
        <v>10</v>
      </c>
      <c r="D126" s="20">
        <v>5219.45</v>
      </c>
      <c r="E126" s="20">
        <f>D126*F126/10000</f>
        <v>45.264636235</v>
      </c>
      <c r="F126" s="20">
        <v>86.723</v>
      </c>
    </row>
    <row r="127" s="2" customFormat="1" ht="30" hidden="1" customHeight="1" spans="1:6">
      <c r="A127" s="22">
        <v>2.14</v>
      </c>
      <c r="B127" s="18" t="s">
        <v>54</v>
      </c>
      <c r="C127" s="19" t="s">
        <v>10</v>
      </c>
      <c r="D127" s="20">
        <v>5219.45</v>
      </c>
      <c r="E127" s="20">
        <f>D127*F127/10000</f>
        <v>19.49464575</v>
      </c>
      <c r="F127" s="20">
        <v>37.35</v>
      </c>
    </row>
    <row r="128" s="2" customFormat="1" ht="30" hidden="1" customHeight="1" spans="1:6">
      <c r="A128" s="22">
        <v>2.15</v>
      </c>
      <c r="B128" s="18" t="s">
        <v>55</v>
      </c>
      <c r="C128" s="19" t="s">
        <v>10</v>
      </c>
      <c r="D128" s="20">
        <v>5219.45</v>
      </c>
      <c r="E128" s="20">
        <f>D128*F128/10000</f>
        <v>19.8443489</v>
      </c>
      <c r="F128" s="20">
        <v>38.02</v>
      </c>
    </row>
    <row r="129" s="2" customFormat="1" ht="30" hidden="1" customHeight="1" spans="1:6">
      <c r="A129" s="22">
        <v>2.16</v>
      </c>
      <c r="B129" s="18" t="s">
        <v>56</v>
      </c>
      <c r="C129" s="19" t="s">
        <v>10</v>
      </c>
      <c r="D129" s="20">
        <v>5219.45</v>
      </c>
      <c r="E129" s="20">
        <f>D129*F129/10000</f>
        <v>19.55519137</v>
      </c>
      <c r="F129" s="20">
        <v>37.466</v>
      </c>
    </row>
    <row r="130" s="1" customFormat="1" ht="30" customHeight="1" spans="1:6">
      <c r="A130" s="16">
        <v>3</v>
      </c>
      <c r="B130" s="16" t="s">
        <v>57</v>
      </c>
      <c r="C130" s="16" t="s">
        <v>10</v>
      </c>
      <c r="D130" s="17">
        <v>5219.45</v>
      </c>
      <c r="E130" s="17">
        <f>SUM(E131:E138)</f>
        <v>170.95368974</v>
      </c>
      <c r="F130" s="17">
        <f>E130/D130*10000</f>
        <v>327.532</v>
      </c>
    </row>
    <row r="131" s="2" customFormat="1" ht="30" hidden="1" customHeight="1" spans="1:6">
      <c r="A131" s="18">
        <v>3.1</v>
      </c>
      <c r="B131" s="18" t="s">
        <v>58</v>
      </c>
      <c r="C131" s="19" t="s">
        <v>10</v>
      </c>
      <c r="D131" s="20">
        <v>5219.45</v>
      </c>
      <c r="E131" s="20">
        <f>D131*F131/10000</f>
        <v>27.91988194</v>
      </c>
      <c r="F131" s="20">
        <v>53.492</v>
      </c>
    </row>
    <row r="132" s="2" customFormat="1" ht="30" hidden="1" customHeight="1" spans="1:6">
      <c r="A132" s="18">
        <v>3.2</v>
      </c>
      <c r="B132" s="18" t="s">
        <v>60</v>
      </c>
      <c r="C132" s="19" t="s">
        <v>10</v>
      </c>
      <c r="D132" s="20">
        <v>5219.45</v>
      </c>
      <c r="E132" s="20">
        <f>D132*F132/10000</f>
        <v>27.961115595</v>
      </c>
      <c r="F132" s="20">
        <v>53.571</v>
      </c>
    </row>
    <row r="133" s="2" customFormat="1" ht="30" hidden="1" customHeight="1" spans="1:6">
      <c r="A133" s="18">
        <v>3.3</v>
      </c>
      <c r="B133" s="18" t="s">
        <v>59</v>
      </c>
      <c r="C133" s="19" t="s">
        <v>10</v>
      </c>
      <c r="D133" s="20">
        <v>5219.45</v>
      </c>
      <c r="E133" s="20">
        <f>D133*F133/10000</f>
        <v>18.968003245</v>
      </c>
      <c r="F133" s="20">
        <v>36.341</v>
      </c>
    </row>
    <row r="134" s="2" customFormat="1" ht="30" hidden="1" customHeight="1" spans="1:6">
      <c r="A134" s="18">
        <v>3.4</v>
      </c>
      <c r="B134" s="18" t="s">
        <v>88</v>
      </c>
      <c r="C134" s="19" t="s">
        <v>10</v>
      </c>
      <c r="D134" s="20">
        <v>5219.45</v>
      </c>
      <c r="E134" s="20">
        <f>D134*F134/10000</f>
        <v>20.116282245</v>
      </c>
      <c r="F134" s="20">
        <v>38.541</v>
      </c>
    </row>
    <row r="135" s="2" customFormat="1" ht="30" hidden="1" customHeight="1" spans="1:6">
      <c r="A135" s="18">
        <v>3.5</v>
      </c>
      <c r="B135" s="18" t="s">
        <v>82</v>
      </c>
      <c r="C135" s="19" t="s">
        <v>10</v>
      </c>
      <c r="D135" s="20">
        <v>5219.45</v>
      </c>
      <c r="E135" s="20">
        <f>D135*F135/10000</f>
        <v>20.078702205</v>
      </c>
      <c r="F135" s="20">
        <v>38.469</v>
      </c>
    </row>
    <row r="136" s="2" customFormat="1" ht="30" hidden="1" customHeight="1" spans="1:6">
      <c r="A136" s="18">
        <v>3.6</v>
      </c>
      <c r="B136" s="18" t="s">
        <v>81</v>
      </c>
      <c r="C136" s="19" t="s">
        <v>10</v>
      </c>
      <c r="D136" s="20">
        <v>5219.45</v>
      </c>
      <c r="E136" s="20">
        <f>D136*F136/10000</f>
        <v>18.89754067</v>
      </c>
      <c r="F136" s="20">
        <v>36.206</v>
      </c>
    </row>
    <row r="137" s="2" customFormat="1" ht="30" hidden="1" customHeight="1" spans="1:6">
      <c r="A137" s="18">
        <v>3.7</v>
      </c>
      <c r="B137" s="18" t="s">
        <v>89</v>
      </c>
      <c r="C137" s="19" t="s">
        <v>10</v>
      </c>
      <c r="D137" s="20">
        <v>5219.45</v>
      </c>
      <c r="E137" s="20">
        <f>D137*F137/10000</f>
        <v>18.303045315</v>
      </c>
      <c r="F137" s="20">
        <v>35.067</v>
      </c>
    </row>
    <row r="138" s="2" customFormat="1" ht="30" hidden="1" customHeight="1" spans="1:6">
      <c r="A138" s="18">
        <v>3.8</v>
      </c>
      <c r="B138" s="18" t="s">
        <v>90</v>
      </c>
      <c r="C138" s="19" t="s">
        <v>10</v>
      </c>
      <c r="D138" s="20">
        <v>5219.45</v>
      </c>
      <c r="E138" s="20">
        <f>D138*F138/10000</f>
        <v>18.709118525</v>
      </c>
      <c r="F138" s="20">
        <v>35.845</v>
      </c>
    </row>
    <row r="139" s="1" customFormat="1" ht="30" customHeight="1" spans="1:6">
      <c r="A139" s="16">
        <v>4</v>
      </c>
      <c r="B139" s="16" t="s">
        <v>61</v>
      </c>
      <c r="C139" s="16" t="s">
        <v>10</v>
      </c>
      <c r="D139" s="17">
        <v>5219.45</v>
      </c>
      <c r="E139" s="17">
        <f>SUM(E140:E149)</f>
        <v>876.97303289</v>
      </c>
      <c r="F139" s="17">
        <f>E139/D139*10000</f>
        <v>1680.202</v>
      </c>
    </row>
    <row r="140" s="2" customFormat="1" ht="30" hidden="1" customHeight="1" spans="1:6">
      <c r="A140" s="18">
        <v>4.1</v>
      </c>
      <c r="B140" s="18" t="s">
        <v>58</v>
      </c>
      <c r="C140" s="19" t="s">
        <v>10</v>
      </c>
      <c r="D140" s="20">
        <v>5219.45</v>
      </c>
      <c r="E140" s="20">
        <f>D140*F140/10000</f>
        <v>123.97342029</v>
      </c>
      <c r="F140" s="20">
        <v>237.522</v>
      </c>
    </row>
    <row r="141" s="2" customFormat="1" ht="30" hidden="1" customHeight="1" spans="1:6">
      <c r="A141" s="18">
        <v>4.2</v>
      </c>
      <c r="B141" s="18" t="s">
        <v>60</v>
      </c>
      <c r="C141" s="19" t="s">
        <v>10</v>
      </c>
      <c r="D141" s="20">
        <v>5219.45</v>
      </c>
      <c r="E141" s="20">
        <f>D141*F141/10000</f>
        <v>32.49316403</v>
      </c>
      <c r="F141" s="20">
        <v>62.254</v>
      </c>
    </row>
    <row r="142" s="2" customFormat="1" ht="30" hidden="1" customHeight="1" spans="1:6">
      <c r="A142" s="18">
        <v>4.3</v>
      </c>
      <c r="B142" s="18" t="s">
        <v>59</v>
      </c>
      <c r="C142" s="19" t="s">
        <v>10</v>
      </c>
      <c r="D142" s="20">
        <v>5219.45</v>
      </c>
      <c r="E142" s="20">
        <f>D142*F142/10000</f>
        <v>37.237122135</v>
      </c>
      <c r="F142" s="20">
        <v>71.343</v>
      </c>
    </row>
    <row r="143" s="2" customFormat="1" ht="30" hidden="1" customHeight="1" spans="1:6">
      <c r="A143" s="18">
        <v>4.4</v>
      </c>
      <c r="B143" s="18" t="s">
        <v>84</v>
      </c>
      <c r="C143" s="19" t="s">
        <v>10</v>
      </c>
      <c r="D143" s="20">
        <v>5219.45</v>
      </c>
      <c r="E143" s="20">
        <f>D143*F143/10000</f>
        <v>251.05450111</v>
      </c>
      <c r="F143" s="20">
        <v>480.998</v>
      </c>
    </row>
    <row r="144" s="2" customFormat="1" ht="30" hidden="1" customHeight="1" spans="1:6">
      <c r="A144" s="18">
        <v>4.5</v>
      </c>
      <c r="B144" s="18" t="s">
        <v>88</v>
      </c>
      <c r="C144" s="19" t="s">
        <v>10</v>
      </c>
      <c r="D144" s="20">
        <v>5219.45</v>
      </c>
      <c r="E144" s="20">
        <f>D144*F144/10000</f>
        <v>108.160052625</v>
      </c>
      <c r="F144" s="20">
        <v>207.225</v>
      </c>
    </row>
    <row r="145" s="2" customFormat="1" ht="30" hidden="1" customHeight="1" spans="1:6">
      <c r="A145" s="18">
        <v>4.6</v>
      </c>
      <c r="B145" s="18" t="s">
        <v>82</v>
      </c>
      <c r="C145" s="19" t="s">
        <v>10</v>
      </c>
      <c r="D145" s="20">
        <v>5219.45</v>
      </c>
      <c r="E145" s="20">
        <f>D145*F145/10000</f>
        <v>171.152550785</v>
      </c>
      <c r="F145" s="20">
        <v>327.913</v>
      </c>
    </row>
    <row r="146" s="2" customFormat="1" ht="30" hidden="1" customHeight="1" spans="1:6">
      <c r="A146" s="18">
        <v>4.7</v>
      </c>
      <c r="B146" s="18" t="s">
        <v>81</v>
      </c>
      <c r="C146" s="19" t="s">
        <v>10</v>
      </c>
      <c r="D146" s="20">
        <v>5219.45</v>
      </c>
      <c r="E146" s="20">
        <f>D146*F146/10000</f>
        <v>51.675164725</v>
      </c>
      <c r="F146" s="20">
        <v>99.005</v>
      </c>
    </row>
    <row r="147" s="2" customFormat="1" ht="30" hidden="1" customHeight="1" spans="1:6">
      <c r="A147" s="18">
        <v>4.8</v>
      </c>
      <c r="B147" s="18" t="s">
        <v>89</v>
      </c>
      <c r="C147" s="19" t="s">
        <v>10</v>
      </c>
      <c r="D147" s="20">
        <v>5219.45</v>
      </c>
      <c r="E147" s="20">
        <f>D147*F147/10000</f>
        <v>41.100559025</v>
      </c>
      <c r="F147" s="20">
        <v>78.745</v>
      </c>
    </row>
    <row r="148" s="2" customFormat="1" ht="30" hidden="1" customHeight="1" spans="1:6">
      <c r="A148" s="18">
        <v>4.9</v>
      </c>
      <c r="B148" s="18" t="s">
        <v>91</v>
      </c>
      <c r="C148" s="19" t="s">
        <v>10</v>
      </c>
      <c r="D148" s="20">
        <v>5219.45</v>
      </c>
      <c r="E148" s="20">
        <f>D148*F148/10000</f>
        <v>19.793720235</v>
      </c>
      <c r="F148" s="20">
        <v>37.923</v>
      </c>
    </row>
    <row r="149" s="2" customFormat="1" ht="30" hidden="1" customHeight="1" spans="1:6">
      <c r="A149" s="22">
        <v>4.1</v>
      </c>
      <c r="B149" s="18" t="s">
        <v>90</v>
      </c>
      <c r="C149" s="19" t="s">
        <v>10</v>
      </c>
      <c r="D149" s="20">
        <v>5219.45</v>
      </c>
      <c r="E149" s="20">
        <f>D149*F149/10000</f>
        <v>40.33277793</v>
      </c>
      <c r="F149" s="20">
        <v>77.274</v>
      </c>
    </row>
    <row r="150" s="1" customFormat="1" ht="30" customHeight="1" spans="1:6">
      <c r="A150" s="16" t="s">
        <v>92</v>
      </c>
      <c r="B150" s="16" t="s">
        <v>93</v>
      </c>
      <c r="C150" s="16" t="s">
        <v>10</v>
      </c>
      <c r="D150" s="17">
        <v>3311.25</v>
      </c>
      <c r="E150" s="17">
        <f>E151+E169+E184+E189</f>
        <v>1378.109468625</v>
      </c>
      <c r="F150" s="17">
        <f>E150/D150*10000</f>
        <v>4161.901</v>
      </c>
    </row>
    <row r="151" s="1" customFormat="1" ht="30" customHeight="1" spans="1:6">
      <c r="A151" s="16">
        <v>1</v>
      </c>
      <c r="B151" s="16" t="s">
        <v>13</v>
      </c>
      <c r="C151" s="16" t="s">
        <v>10</v>
      </c>
      <c r="D151" s="17">
        <v>3311.25</v>
      </c>
      <c r="E151" s="17">
        <f>SUM(E152:E168)</f>
        <v>895.284847875</v>
      </c>
      <c r="F151" s="17">
        <f>E151/D151*10000</f>
        <v>2703.767</v>
      </c>
    </row>
    <row r="152" s="2" customFormat="1" ht="30" hidden="1" customHeight="1" spans="1:6">
      <c r="A152" s="18" t="s">
        <v>14</v>
      </c>
      <c r="B152" s="18" t="s">
        <v>15</v>
      </c>
      <c r="C152" s="19" t="s">
        <v>10</v>
      </c>
      <c r="D152" s="20">
        <v>3311.25</v>
      </c>
      <c r="E152" s="20">
        <f>D152*F152/10000</f>
        <v>15.038704125</v>
      </c>
      <c r="F152" s="20">
        <v>45.417</v>
      </c>
    </row>
    <row r="153" s="2" customFormat="1" ht="30" hidden="1" customHeight="1" spans="1:6">
      <c r="A153" s="18" t="s">
        <v>16</v>
      </c>
      <c r="B153" s="18" t="s">
        <v>21</v>
      </c>
      <c r="C153" s="19" t="s">
        <v>10</v>
      </c>
      <c r="D153" s="20">
        <v>3311.25</v>
      </c>
      <c r="E153" s="20">
        <f>D153*F153/10000</f>
        <v>51.222057375</v>
      </c>
      <c r="F153" s="20">
        <v>154.691</v>
      </c>
    </row>
    <row r="154" s="2" customFormat="1" ht="30" hidden="1" customHeight="1" spans="1:6">
      <c r="A154" s="18" t="s">
        <v>18</v>
      </c>
      <c r="B154" s="18" t="s">
        <v>23</v>
      </c>
      <c r="C154" s="19" t="s">
        <v>10</v>
      </c>
      <c r="D154" s="20">
        <v>3311.25</v>
      </c>
      <c r="E154" s="20">
        <f>D154*F154/10000</f>
        <v>116.488119375</v>
      </c>
      <c r="F154" s="20">
        <v>351.795</v>
      </c>
    </row>
    <row r="155" s="2" customFormat="1" ht="30" hidden="1" customHeight="1" spans="1:6">
      <c r="A155" s="18" t="s">
        <v>20</v>
      </c>
      <c r="B155" s="18" t="s">
        <v>25</v>
      </c>
      <c r="C155" s="19" t="s">
        <v>10</v>
      </c>
      <c r="D155" s="20">
        <v>3311.25</v>
      </c>
      <c r="E155" s="20">
        <f>D155*F155/10000</f>
        <v>151.927765875</v>
      </c>
      <c r="F155" s="20">
        <v>458.823</v>
      </c>
    </row>
    <row r="156" s="2" customFormat="1" ht="30" hidden="1" customHeight="1" spans="1:6">
      <c r="A156" s="18" t="s">
        <v>22</v>
      </c>
      <c r="B156" s="18" t="s">
        <v>65</v>
      </c>
      <c r="C156" s="19" t="s">
        <v>10</v>
      </c>
      <c r="D156" s="20">
        <v>3311.25</v>
      </c>
      <c r="E156" s="20">
        <f>D156*F156/10000</f>
        <v>35.687328</v>
      </c>
      <c r="F156" s="20">
        <v>107.776</v>
      </c>
    </row>
    <row r="157" s="2" customFormat="1" ht="30" hidden="1" customHeight="1" spans="1:6">
      <c r="A157" s="18" t="s">
        <v>24</v>
      </c>
      <c r="B157" s="18" t="s">
        <v>66</v>
      </c>
      <c r="C157" s="19" t="s">
        <v>10</v>
      </c>
      <c r="D157" s="20">
        <v>3311.25</v>
      </c>
      <c r="E157" s="20">
        <f>D157*F157/10000</f>
        <v>13.725462375</v>
      </c>
      <c r="F157" s="20">
        <v>41.451</v>
      </c>
    </row>
    <row r="158" s="2" customFormat="1" ht="30" hidden="1" customHeight="1" spans="1:6">
      <c r="A158" s="18" t="s">
        <v>26</v>
      </c>
      <c r="B158" s="18" t="s">
        <v>67</v>
      </c>
      <c r="C158" s="19" t="s">
        <v>10</v>
      </c>
      <c r="D158" s="20">
        <v>3311.25</v>
      </c>
      <c r="E158" s="20">
        <f>D158*F158/10000</f>
        <v>22.871134875</v>
      </c>
      <c r="F158" s="20">
        <v>69.071</v>
      </c>
    </row>
    <row r="159" s="2" customFormat="1" ht="30" hidden="1" customHeight="1" spans="1:6">
      <c r="A159" s="18" t="s">
        <v>28</v>
      </c>
      <c r="B159" s="18" t="s">
        <v>68</v>
      </c>
      <c r="C159" s="19" t="s">
        <v>10</v>
      </c>
      <c r="D159" s="20">
        <v>3311.25</v>
      </c>
      <c r="E159" s="20">
        <f>D159*F159/10000</f>
        <v>46.41908925</v>
      </c>
      <c r="F159" s="20">
        <v>140.186</v>
      </c>
    </row>
    <row r="160" s="2" customFormat="1" ht="30" hidden="1" customHeight="1" spans="1:6">
      <c r="A160" s="18" t="s">
        <v>30</v>
      </c>
      <c r="B160" s="18" t="s">
        <v>70</v>
      </c>
      <c r="C160" s="19" t="s">
        <v>10</v>
      </c>
      <c r="D160" s="20">
        <v>3311.25</v>
      </c>
      <c r="E160" s="20">
        <f>D160*F160/10000</f>
        <v>16.81121625</v>
      </c>
      <c r="F160" s="20">
        <v>50.77</v>
      </c>
    </row>
    <row r="161" s="2" customFormat="1" ht="30" hidden="1" customHeight="1" spans="1:6">
      <c r="A161" s="18" t="s">
        <v>69</v>
      </c>
      <c r="B161" s="18" t="s">
        <v>71</v>
      </c>
      <c r="C161" s="19" t="s">
        <v>10</v>
      </c>
      <c r="D161" s="20">
        <v>3311.25</v>
      </c>
      <c r="E161" s="20">
        <f>D161*F161/10000</f>
        <v>14.88936675</v>
      </c>
      <c r="F161" s="20">
        <v>44.966</v>
      </c>
    </row>
    <row r="162" s="2" customFormat="1" ht="30" hidden="1" customHeight="1" spans="1:6">
      <c r="A162" s="18" t="s">
        <v>33</v>
      </c>
      <c r="B162" s="18" t="s">
        <v>29</v>
      </c>
      <c r="C162" s="19" t="s">
        <v>10</v>
      </c>
      <c r="D162" s="20">
        <v>3311.25</v>
      </c>
      <c r="E162" s="20">
        <f>D162*F162/10000</f>
        <v>89.445140625</v>
      </c>
      <c r="F162" s="20">
        <v>270.125</v>
      </c>
    </row>
    <row r="163" s="2" customFormat="1" ht="30" hidden="1" customHeight="1" spans="1:6">
      <c r="A163" s="18" t="s">
        <v>35</v>
      </c>
      <c r="B163" s="18" t="s">
        <v>31</v>
      </c>
      <c r="C163" s="19" t="s">
        <v>10</v>
      </c>
      <c r="D163" s="20">
        <v>3311.25</v>
      </c>
      <c r="E163" s="20">
        <f>D163*F163/10000</f>
        <v>84.176279625</v>
      </c>
      <c r="F163" s="20">
        <v>254.213</v>
      </c>
    </row>
    <row r="164" s="2" customFormat="1" ht="30" hidden="1" customHeight="1" spans="1:6">
      <c r="A164" s="18" t="s">
        <v>37</v>
      </c>
      <c r="B164" s="18" t="s">
        <v>73</v>
      </c>
      <c r="C164" s="19" t="s">
        <v>10</v>
      </c>
      <c r="D164" s="20">
        <v>3311.25</v>
      </c>
      <c r="E164" s="20">
        <f>D164*F164/10000</f>
        <v>76.1203395</v>
      </c>
      <c r="F164" s="20">
        <v>229.884</v>
      </c>
    </row>
    <row r="165" s="2" customFormat="1" ht="30" hidden="1" customHeight="1" spans="1:6">
      <c r="A165" s="18" t="s">
        <v>72</v>
      </c>
      <c r="B165" s="18" t="s">
        <v>32</v>
      </c>
      <c r="C165" s="19" t="s">
        <v>10</v>
      </c>
      <c r="D165" s="20">
        <v>3311.25</v>
      </c>
      <c r="E165" s="20">
        <f>D165*F165/10000</f>
        <v>62.4885855</v>
      </c>
      <c r="F165" s="20">
        <v>188.716</v>
      </c>
    </row>
    <row r="166" s="2" customFormat="1" ht="30" hidden="1" customHeight="1" spans="1:6">
      <c r="A166" s="18" t="s">
        <v>74</v>
      </c>
      <c r="B166" s="18" t="s">
        <v>34</v>
      </c>
      <c r="C166" s="19" t="s">
        <v>10</v>
      </c>
      <c r="D166" s="20">
        <v>3311.25</v>
      </c>
      <c r="E166" s="20">
        <f>D166*F166/10000</f>
        <v>62.285605875</v>
      </c>
      <c r="F166" s="20">
        <v>188.103</v>
      </c>
    </row>
    <row r="167" s="2" customFormat="1" ht="30" hidden="1" customHeight="1" spans="1:6">
      <c r="A167" s="18" t="s">
        <v>75</v>
      </c>
      <c r="B167" s="18" t="s">
        <v>87</v>
      </c>
      <c r="C167" s="19" t="s">
        <v>10</v>
      </c>
      <c r="D167" s="20">
        <v>3311.25</v>
      </c>
      <c r="E167" s="20">
        <f>D167*F167/10000</f>
        <v>13.583078625</v>
      </c>
      <c r="F167" s="20">
        <v>41.021</v>
      </c>
    </row>
    <row r="168" s="2" customFormat="1" ht="30" hidden="1" customHeight="1" spans="1:6">
      <c r="A168" s="18" t="s">
        <v>76</v>
      </c>
      <c r="B168" s="18" t="s">
        <v>36</v>
      </c>
      <c r="C168" s="19" t="s">
        <v>10</v>
      </c>
      <c r="D168" s="20">
        <v>3311.25</v>
      </c>
      <c r="E168" s="20">
        <f>D168*F168/10000</f>
        <v>22.105573875</v>
      </c>
      <c r="F168" s="20">
        <v>66.759</v>
      </c>
    </row>
    <row r="169" s="1" customFormat="1" ht="30" customHeight="1" spans="1:6">
      <c r="A169" s="16">
        <v>2</v>
      </c>
      <c r="B169" s="16" t="s">
        <v>39</v>
      </c>
      <c r="C169" s="16" t="s">
        <v>10</v>
      </c>
      <c r="D169" s="17">
        <v>3311.25</v>
      </c>
      <c r="E169" s="17">
        <f>SUM(E170:E183)</f>
        <v>290.40390975</v>
      </c>
      <c r="F169" s="17">
        <f>E169/D169*10000</f>
        <v>877.022</v>
      </c>
    </row>
    <row r="170" s="2" customFormat="1" ht="30" hidden="1" customHeight="1" spans="1:6">
      <c r="A170" s="18">
        <v>2.1</v>
      </c>
      <c r="B170" s="18" t="s">
        <v>40</v>
      </c>
      <c r="C170" s="19" t="s">
        <v>10</v>
      </c>
      <c r="D170" s="20">
        <v>3311.25</v>
      </c>
      <c r="E170" s="20">
        <f>D170*F170/10000</f>
        <v>19.712202375</v>
      </c>
      <c r="F170" s="20">
        <v>59.531</v>
      </c>
    </row>
    <row r="171" s="2" customFormat="1" ht="30" hidden="1" customHeight="1" spans="1:6">
      <c r="A171" s="18">
        <v>2.2</v>
      </c>
      <c r="B171" s="18" t="s">
        <v>41</v>
      </c>
      <c r="C171" s="19" t="s">
        <v>10</v>
      </c>
      <c r="D171" s="20">
        <v>3311.25</v>
      </c>
      <c r="E171" s="20">
        <f>D171*F171/10000</f>
        <v>24.503581125</v>
      </c>
      <c r="F171" s="20">
        <v>74.001</v>
      </c>
    </row>
    <row r="172" s="2" customFormat="1" ht="30" hidden="1" customHeight="1" spans="1:6">
      <c r="A172" s="18">
        <v>2.3</v>
      </c>
      <c r="B172" s="18" t="s">
        <v>42</v>
      </c>
      <c r="C172" s="19" t="s">
        <v>10</v>
      </c>
      <c r="D172" s="20">
        <v>3311.25</v>
      </c>
      <c r="E172" s="20">
        <f>D172*F172/10000</f>
        <v>22.81252575</v>
      </c>
      <c r="F172" s="20">
        <v>68.894</v>
      </c>
    </row>
    <row r="173" s="2" customFormat="1" ht="30" hidden="1" customHeight="1" spans="1:6">
      <c r="A173" s="18">
        <v>2.4</v>
      </c>
      <c r="B173" s="18" t="s">
        <v>43</v>
      </c>
      <c r="C173" s="19" t="s">
        <v>10</v>
      </c>
      <c r="D173" s="20">
        <v>3311.25</v>
      </c>
      <c r="E173" s="20">
        <f>D173*F173/10000</f>
        <v>19.565845125</v>
      </c>
      <c r="F173" s="20">
        <v>59.089</v>
      </c>
    </row>
    <row r="174" s="2" customFormat="1" ht="30" hidden="1" customHeight="1" spans="1:6">
      <c r="A174" s="18">
        <v>2.5</v>
      </c>
      <c r="B174" s="18" t="s">
        <v>44</v>
      </c>
      <c r="C174" s="19" t="s">
        <v>10</v>
      </c>
      <c r="D174" s="20">
        <v>3311.25</v>
      </c>
      <c r="E174" s="20">
        <f>D174*F174/10000</f>
        <v>13.626124875</v>
      </c>
      <c r="F174" s="20">
        <v>41.151</v>
      </c>
    </row>
    <row r="175" s="2" customFormat="1" ht="30" hidden="1" customHeight="1" spans="1:6">
      <c r="A175" s="18">
        <v>2.6</v>
      </c>
      <c r="B175" s="18" t="s">
        <v>46</v>
      </c>
      <c r="C175" s="19" t="s">
        <v>10</v>
      </c>
      <c r="D175" s="20">
        <v>3311.25</v>
      </c>
      <c r="E175" s="20">
        <f>D175*F175/10000</f>
        <v>13.54632375</v>
      </c>
      <c r="F175" s="20">
        <v>40.91</v>
      </c>
    </row>
    <row r="176" s="2" customFormat="1" ht="30" hidden="1" customHeight="1" spans="1:6">
      <c r="A176" s="18">
        <v>2.7</v>
      </c>
      <c r="B176" s="18" t="s">
        <v>47</v>
      </c>
      <c r="C176" s="19" t="s">
        <v>10</v>
      </c>
      <c r="D176" s="20">
        <v>3311.25</v>
      </c>
      <c r="E176" s="20">
        <f>D176*F176/10000</f>
        <v>13.469833875</v>
      </c>
      <c r="F176" s="20">
        <v>40.679</v>
      </c>
    </row>
    <row r="177" s="2" customFormat="1" ht="30" hidden="1" customHeight="1" spans="1:6">
      <c r="A177" s="18">
        <v>2.8</v>
      </c>
      <c r="B177" s="18" t="s">
        <v>77</v>
      </c>
      <c r="C177" s="19" t="s">
        <v>10</v>
      </c>
      <c r="D177" s="20">
        <v>3311.25</v>
      </c>
      <c r="E177" s="20">
        <f>D177*F177/10000</f>
        <v>14.867181375</v>
      </c>
      <c r="F177" s="20">
        <v>44.899</v>
      </c>
    </row>
    <row r="178" s="2" customFormat="1" ht="30" hidden="1" customHeight="1" spans="1:6">
      <c r="A178" s="18">
        <v>2.9</v>
      </c>
      <c r="B178" s="18" t="s">
        <v>79</v>
      </c>
      <c r="C178" s="19" t="s">
        <v>10</v>
      </c>
      <c r="D178" s="20">
        <v>3311.25</v>
      </c>
      <c r="E178" s="20">
        <f>D178*F178/10000</f>
        <v>16.54366725</v>
      </c>
      <c r="F178" s="20">
        <v>49.962</v>
      </c>
    </row>
    <row r="179" s="2" customFormat="1" ht="30" hidden="1" customHeight="1" spans="1:6">
      <c r="A179" s="22">
        <v>2.1</v>
      </c>
      <c r="B179" s="18" t="s">
        <v>80</v>
      </c>
      <c r="C179" s="19" t="s">
        <v>10</v>
      </c>
      <c r="D179" s="20">
        <v>3311.25</v>
      </c>
      <c r="E179" s="20">
        <f>D179*F179/10000</f>
        <v>24.6926535</v>
      </c>
      <c r="F179" s="20">
        <v>74.572</v>
      </c>
    </row>
    <row r="180" s="2" customFormat="1" ht="30" hidden="1" customHeight="1" spans="1:6">
      <c r="A180" s="22">
        <v>2.11</v>
      </c>
      <c r="B180" s="18" t="s">
        <v>94</v>
      </c>
      <c r="C180" s="19" t="s">
        <v>10</v>
      </c>
      <c r="D180" s="20">
        <v>3311.25</v>
      </c>
      <c r="E180" s="20">
        <f>D180*F180/10000</f>
        <v>70.01240775</v>
      </c>
      <c r="F180" s="20">
        <v>211.438</v>
      </c>
    </row>
    <row r="181" s="2" customFormat="1" ht="30" hidden="1" customHeight="1" spans="1:6">
      <c r="A181" s="22">
        <v>2.12</v>
      </c>
      <c r="B181" s="18" t="s">
        <v>53</v>
      </c>
      <c r="C181" s="19" t="s">
        <v>10</v>
      </c>
      <c r="D181" s="20">
        <v>3311.25</v>
      </c>
      <c r="E181" s="20">
        <f>D181*F181/10000</f>
        <v>12.677120625</v>
      </c>
      <c r="F181" s="20">
        <v>38.285</v>
      </c>
    </row>
    <row r="182" s="2" customFormat="1" ht="30" hidden="1" customHeight="1" spans="1:6">
      <c r="A182" s="22">
        <v>2.13</v>
      </c>
      <c r="B182" s="18" t="s">
        <v>55</v>
      </c>
      <c r="C182" s="19" t="s">
        <v>10</v>
      </c>
      <c r="D182" s="20">
        <v>3311.25</v>
      </c>
      <c r="E182" s="20">
        <f>D182*F182/10000</f>
        <v>12.167850375</v>
      </c>
      <c r="F182" s="20">
        <v>36.747</v>
      </c>
    </row>
    <row r="183" s="2" customFormat="1" ht="30" hidden="1" customHeight="1" spans="1:6">
      <c r="A183" s="22">
        <v>2.14</v>
      </c>
      <c r="B183" s="18" t="s">
        <v>56</v>
      </c>
      <c r="C183" s="19" t="s">
        <v>10</v>
      </c>
      <c r="D183" s="20">
        <v>3311.25</v>
      </c>
      <c r="E183" s="20">
        <f>D183*F183/10000</f>
        <v>12.206592</v>
      </c>
      <c r="F183" s="20">
        <v>36.864</v>
      </c>
    </row>
    <row r="184" s="1" customFormat="1" ht="30" customHeight="1" spans="1:6">
      <c r="A184" s="16">
        <v>3</v>
      </c>
      <c r="B184" s="16" t="s">
        <v>57</v>
      </c>
      <c r="C184" s="16" t="s">
        <v>10</v>
      </c>
      <c r="D184" s="17">
        <v>3311.25</v>
      </c>
      <c r="E184" s="17">
        <f>SUM(E185:E188)</f>
        <v>56.958798</v>
      </c>
      <c r="F184" s="17">
        <f>E184/D184*10000</f>
        <v>172.016</v>
      </c>
    </row>
    <row r="185" s="2" customFormat="1" ht="30" hidden="1" customHeight="1" spans="1:6">
      <c r="A185" s="18">
        <v>3.1</v>
      </c>
      <c r="B185" s="18" t="s">
        <v>58</v>
      </c>
      <c r="C185" s="19" t="s">
        <v>10</v>
      </c>
      <c r="D185" s="20">
        <v>3311.25</v>
      </c>
      <c r="E185" s="20">
        <f>D185*F185/10000</f>
        <v>15.76883475</v>
      </c>
      <c r="F185" s="20">
        <v>47.622</v>
      </c>
    </row>
    <row r="186" s="2" customFormat="1" ht="30" hidden="1" customHeight="1" spans="1:6">
      <c r="A186" s="18">
        <v>3.2</v>
      </c>
      <c r="B186" s="18" t="s">
        <v>60</v>
      </c>
      <c r="C186" s="19" t="s">
        <v>10</v>
      </c>
      <c r="D186" s="20">
        <v>3311.25</v>
      </c>
      <c r="E186" s="20">
        <f>D186*F186/10000</f>
        <v>14.581751625</v>
      </c>
      <c r="F186" s="20">
        <v>44.037</v>
      </c>
    </row>
    <row r="187" s="2" customFormat="1" ht="30" hidden="1" customHeight="1" spans="1:6">
      <c r="A187" s="18">
        <v>3.3</v>
      </c>
      <c r="B187" s="18" t="s">
        <v>59</v>
      </c>
      <c r="C187" s="19" t="s">
        <v>10</v>
      </c>
      <c r="D187" s="20">
        <v>3311.25</v>
      </c>
      <c r="E187" s="20">
        <f>D187*F187/10000</f>
        <v>11.776460625</v>
      </c>
      <c r="F187" s="20">
        <v>35.565</v>
      </c>
    </row>
    <row r="188" s="2" customFormat="1" ht="30" hidden="1" customHeight="1" spans="1:6">
      <c r="A188" s="18">
        <v>3.4</v>
      </c>
      <c r="B188" s="18" t="s">
        <v>81</v>
      </c>
      <c r="C188" s="19" t="s">
        <v>10</v>
      </c>
      <c r="D188" s="20">
        <v>3311.25</v>
      </c>
      <c r="E188" s="20">
        <f>D188*F188/10000</f>
        <v>14.831751</v>
      </c>
      <c r="F188" s="20">
        <v>44.792</v>
      </c>
    </row>
    <row r="189" s="1" customFormat="1" ht="30" customHeight="1" spans="1:6">
      <c r="A189" s="16">
        <v>4</v>
      </c>
      <c r="B189" s="16" t="s">
        <v>61</v>
      </c>
      <c r="C189" s="16" t="s">
        <v>10</v>
      </c>
      <c r="D189" s="17">
        <v>3311.25</v>
      </c>
      <c r="E189" s="17">
        <f>SUM(E190:E194)</f>
        <v>135.461913</v>
      </c>
      <c r="F189" s="17">
        <f>E189/D189*10000</f>
        <v>409.096</v>
      </c>
    </row>
    <row r="190" s="2" customFormat="1" ht="30" hidden="1" customHeight="1" spans="1:6">
      <c r="A190" s="18">
        <v>4.1</v>
      </c>
      <c r="B190" s="18" t="s">
        <v>58</v>
      </c>
      <c r="C190" s="19" t="s">
        <v>10</v>
      </c>
      <c r="D190" s="20">
        <v>3311.25</v>
      </c>
      <c r="E190" s="20">
        <f>D190*F190/10000</f>
        <v>18.18074925</v>
      </c>
      <c r="F190" s="20">
        <v>54.906</v>
      </c>
    </row>
    <row r="191" s="2" customFormat="1" ht="30" hidden="1" customHeight="1" spans="1:6">
      <c r="A191" s="18">
        <v>4.2</v>
      </c>
      <c r="B191" s="18" t="s">
        <v>60</v>
      </c>
      <c r="C191" s="19" t="s">
        <v>10</v>
      </c>
      <c r="D191" s="20">
        <v>3311.25</v>
      </c>
      <c r="E191" s="20">
        <f>D191*F191/10000</f>
        <v>14.299302</v>
      </c>
      <c r="F191" s="20">
        <v>43.184</v>
      </c>
    </row>
    <row r="192" s="2" customFormat="1" ht="30" hidden="1" customHeight="1" spans="1:6">
      <c r="A192" s="18">
        <v>4.3</v>
      </c>
      <c r="B192" s="18" t="s">
        <v>59</v>
      </c>
      <c r="C192" s="19" t="s">
        <v>10</v>
      </c>
      <c r="D192" s="20">
        <v>3311.25</v>
      </c>
      <c r="E192" s="20">
        <f>D192*F192/10000</f>
        <v>12.95361</v>
      </c>
      <c r="F192" s="20">
        <v>39.12</v>
      </c>
    </row>
    <row r="193" s="2" customFormat="1" ht="30" hidden="1" customHeight="1" spans="1:6">
      <c r="A193" s="18">
        <v>4.4</v>
      </c>
      <c r="B193" s="18" t="s">
        <v>84</v>
      </c>
      <c r="C193" s="19" t="s">
        <v>10</v>
      </c>
      <c r="D193" s="20">
        <v>3311.25</v>
      </c>
      <c r="E193" s="20">
        <f>D193*F193/10000</f>
        <v>16.129761</v>
      </c>
      <c r="F193" s="20">
        <v>48.712</v>
      </c>
    </row>
    <row r="194" s="2" customFormat="1" ht="30" hidden="1" customHeight="1" spans="1:6">
      <c r="A194" s="18">
        <v>4.5</v>
      </c>
      <c r="B194" s="18" t="s">
        <v>81</v>
      </c>
      <c r="C194" s="19" t="s">
        <v>10</v>
      </c>
      <c r="D194" s="20">
        <v>3311.25</v>
      </c>
      <c r="E194" s="20">
        <f>D194*F194/10000</f>
        <v>73.89849075</v>
      </c>
      <c r="F194" s="20">
        <v>223.174</v>
      </c>
    </row>
    <row r="195" s="1" customFormat="1" ht="30" customHeight="1" spans="1:6">
      <c r="A195" s="16" t="s">
        <v>95</v>
      </c>
      <c r="B195" s="16" t="s">
        <v>96</v>
      </c>
      <c r="C195" s="16" t="s">
        <v>10</v>
      </c>
      <c r="D195" s="17">
        <v>114.24</v>
      </c>
      <c r="E195" s="17">
        <f>E196+E211+E222+E226</f>
        <v>53.820360384</v>
      </c>
      <c r="F195" s="17">
        <f>E195/D195*10000</f>
        <v>4711.166</v>
      </c>
    </row>
    <row r="196" s="1" customFormat="1" ht="30" customHeight="1" spans="1:6">
      <c r="A196" s="16">
        <v>1</v>
      </c>
      <c r="B196" s="16" t="s">
        <v>13</v>
      </c>
      <c r="C196" s="16" t="s">
        <v>10</v>
      </c>
      <c r="D196" s="17">
        <v>114.24</v>
      </c>
      <c r="E196" s="17">
        <f>SUM(E197:E210)</f>
        <v>33.954367104</v>
      </c>
      <c r="F196" s="17">
        <f>E196/D196*10000</f>
        <v>2972.196</v>
      </c>
    </row>
    <row r="197" s="2" customFormat="1" ht="30" hidden="1" customHeight="1" spans="1:6">
      <c r="A197" s="18" t="s">
        <v>14</v>
      </c>
      <c r="B197" s="18" t="s">
        <v>15</v>
      </c>
      <c r="C197" s="19" t="s">
        <v>10</v>
      </c>
      <c r="D197" s="20">
        <v>114.24</v>
      </c>
      <c r="E197" s="20">
        <f>D197*F197/10000</f>
        <v>0.626937696</v>
      </c>
      <c r="F197" s="20">
        <v>54.879</v>
      </c>
    </row>
    <row r="198" s="2" customFormat="1" ht="30" hidden="1" customHeight="1" spans="1:6">
      <c r="A198" s="18" t="s">
        <v>16</v>
      </c>
      <c r="B198" s="18" t="s">
        <v>21</v>
      </c>
      <c r="C198" s="19" t="s">
        <v>10</v>
      </c>
      <c r="D198" s="20">
        <v>114.24</v>
      </c>
      <c r="E198" s="20">
        <f>D198*F198/10000</f>
        <v>2.6012448</v>
      </c>
      <c r="F198" s="20">
        <v>227.7</v>
      </c>
    </row>
    <row r="199" s="2" customFormat="1" ht="30" hidden="1" customHeight="1" spans="1:6">
      <c r="A199" s="18" t="s">
        <v>18</v>
      </c>
      <c r="B199" s="18" t="s">
        <v>23</v>
      </c>
      <c r="C199" s="19" t="s">
        <v>10</v>
      </c>
      <c r="D199" s="20">
        <v>114.24</v>
      </c>
      <c r="E199" s="20">
        <f>D199*F199/10000</f>
        <v>3.455839968</v>
      </c>
      <c r="F199" s="20">
        <v>302.507</v>
      </c>
    </row>
    <row r="200" s="2" customFormat="1" ht="30" hidden="1" customHeight="1" spans="1:6">
      <c r="A200" s="18" t="s">
        <v>20</v>
      </c>
      <c r="B200" s="18" t="s">
        <v>25</v>
      </c>
      <c r="C200" s="19" t="s">
        <v>10</v>
      </c>
      <c r="D200" s="20">
        <v>114.24</v>
      </c>
      <c r="E200" s="20">
        <f>D200*F200/10000</f>
        <v>3.593544864</v>
      </c>
      <c r="F200" s="20">
        <v>314.561</v>
      </c>
    </row>
    <row r="201" s="2" customFormat="1" ht="30" hidden="1" customHeight="1" spans="1:6">
      <c r="A201" s="18" t="s">
        <v>22</v>
      </c>
      <c r="B201" s="18" t="s">
        <v>65</v>
      </c>
      <c r="C201" s="19" t="s">
        <v>10</v>
      </c>
      <c r="D201" s="20">
        <v>114.24</v>
      </c>
      <c r="E201" s="20">
        <f>D201*F201/10000</f>
        <v>2.222036544</v>
      </c>
      <c r="F201" s="20">
        <v>194.506</v>
      </c>
    </row>
    <row r="202" s="2" customFormat="1" ht="30" hidden="1" customHeight="1" spans="1:6">
      <c r="A202" s="18" t="s">
        <v>24</v>
      </c>
      <c r="B202" s="18" t="s">
        <v>66</v>
      </c>
      <c r="C202" s="19" t="s">
        <v>10</v>
      </c>
      <c r="D202" s="20">
        <v>114.24</v>
      </c>
      <c r="E202" s="20">
        <f>D202*F202/10000</f>
        <v>0.534037728</v>
      </c>
      <c r="F202" s="20">
        <v>46.747</v>
      </c>
    </row>
    <row r="203" s="2" customFormat="1" ht="30" hidden="1" customHeight="1" spans="1:6">
      <c r="A203" s="18" t="s">
        <v>26</v>
      </c>
      <c r="B203" s="18" t="s">
        <v>67</v>
      </c>
      <c r="C203" s="19" t="s">
        <v>10</v>
      </c>
      <c r="D203" s="20">
        <v>114.24</v>
      </c>
      <c r="E203" s="20">
        <f>D203*F203/10000</f>
        <v>1.229039616</v>
      </c>
      <c r="F203" s="20">
        <v>107.584</v>
      </c>
    </row>
    <row r="204" s="2" customFormat="1" ht="30" hidden="1" customHeight="1" spans="1:6">
      <c r="A204" s="18" t="s">
        <v>28</v>
      </c>
      <c r="B204" s="18" t="s">
        <v>68</v>
      </c>
      <c r="C204" s="19" t="s">
        <v>10</v>
      </c>
      <c r="D204" s="20">
        <v>114.24</v>
      </c>
      <c r="E204" s="20">
        <f>D204*F204/10000</f>
        <v>1.976134944</v>
      </c>
      <c r="F204" s="20">
        <v>172.981</v>
      </c>
    </row>
    <row r="205" s="2" customFormat="1" ht="30" hidden="1" customHeight="1" spans="1:6">
      <c r="A205" s="18" t="s">
        <v>30</v>
      </c>
      <c r="B205" s="18" t="s">
        <v>70</v>
      </c>
      <c r="C205" s="19" t="s">
        <v>10</v>
      </c>
      <c r="D205" s="20">
        <v>114.24</v>
      </c>
      <c r="E205" s="20">
        <f>D205*F205/10000</f>
        <v>0.85754256</v>
      </c>
      <c r="F205" s="20">
        <v>75.065</v>
      </c>
    </row>
    <row r="206" s="2" customFormat="1" ht="30" hidden="1" customHeight="1" spans="1:6">
      <c r="A206" s="18" t="s">
        <v>69</v>
      </c>
      <c r="B206" s="18" t="s">
        <v>29</v>
      </c>
      <c r="C206" s="19" t="s">
        <v>10</v>
      </c>
      <c r="D206" s="20">
        <v>114.24</v>
      </c>
      <c r="E206" s="20">
        <f>D206*F206/10000</f>
        <v>2.620939776</v>
      </c>
      <c r="F206" s="20">
        <v>229.424</v>
      </c>
    </row>
    <row r="207" s="2" customFormat="1" ht="30" hidden="1" customHeight="1" spans="1:6">
      <c r="A207" s="18" t="s">
        <v>33</v>
      </c>
      <c r="B207" s="18" t="s">
        <v>31</v>
      </c>
      <c r="C207" s="19" t="s">
        <v>10</v>
      </c>
      <c r="D207" s="20">
        <v>114.24</v>
      </c>
      <c r="E207" s="20">
        <f>D207*F207/10000</f>
        <v>2.141440224</v>
      </c>
      <c r="F207" s="20">
        <v>187.451</v>
      </c>
    </row>
    <row r="208" s="2" customFormat="1" ht="30" hidden="1" customHeight="1" spans="1:6">
      <c r="A208" s="18" t="s">
        <v>35</v>
      </c>
      <c r="B208" s="18" t="s">
        <v>73</v>
      </c>
      <c r="C208" s="19" t="s">
        <v>10</v>
      </c>
      <c r="D208" s="20">
        <v>114.24</v>
      </c>
      <c r="E208" s="20">
        <f>D208*F208/10000</f>
        <v>7.210440384</v>
      </c>
      <c r="F208" s="20">
        <v>631.166</v>
      </c>
    </row>
    <row r="209" s="2" customFormat="1" ht="30" hidden="1" customHeight="1" spans="1:6">
      <c r="A209" s="18" t="s">
        <v>37</v>
      </c>
      <c r="B209" s="18" t="s">
        <v>32</v>
      </c>
      <c r="C209" s="19" t="s">
        <v>10</v>
      </c>
      <c r="D209" s="20">
        <v>114.24</v>
      </c>
      <c r="E209" s="20">
        <f>D209*F209/10000</f>
        <v>1.120842912</v>
      </c>
      <c r="F209" s="20">
        <v>98.113</v>
      </c>
    </row>
    <row r="210" s="2" customFormat="1" ht="30" hidden="1" customHeight="1" spans="1:6">
      <c r="A210" s="18" t="s">
        <v>72</v>
      </c>
      <c r="B210" s="18" t="s">
        <v>34</v>
      </c>
      <c r="C210" s="19" t="s">
        <v>10</v>
      </c>
      <c r="D210" s="20">
        <v>114.24</v>
      </c>
      <c r="E210" s="20">
        <f>D210*F210/10000</f>
        <v>3.764345088</v>
      </c>
      <c r="F210" s="20">
        <v>329.512</v>
      </c>
    </row>
    <row r="211" s="1" customFormat="1" ht="30" customHeight="1" spans="1:6">
      <c r="A211" s="16">
        <v>2</v>
      </c>
      <c r="B211" s="16" t="s">
        <v>39</v>
      </c>
      <c r="C211" s="16" t="s">
        <v>10</v>
      </c>
      <c r="D211" s="17">
        <v>114.24</v>
      </c>
      <c r="E211" s="17">
        <f>SUM(E212:E221)</f>
        <v>7.55160672</v>
      </c>
      <c r="F211" s="17">
        <f>E211/D211*10000</f>
        <v>661.03</v>
      </c>
    </row>
    <row r="212" s="2" customFormat="1" ht="30" hidden="1" customHeight="1" spans="1:6">
      <c r="A212" s="18">
        <v>2.1</v>
      </c>
      <c r="B212" s="18" t="s">
        <v>40</v>
      </c>
      <c r="C212" s="19" t="s">
        <v>10</v>
      </c>
      <c r="D212" s="20">
        <v>114.24</v>
      </c>
      <c r="E212" s="20">
        <f>D212*F212/10000</f>
        <v>0.749939904</v>
      </c>
      <c r="F212" s="20">
        <v>65.646</v>
      </c>
    </row>
    <row r="213" s="2" customFormat="1" ht="30" hidden="1" customHeight="1" spans="1:6">
      <c r="A213" s="18">
        <v>2.2</v>
      </c>
      <c r="B213" s="18" t="s">
        <v>41</v>
      </c>
      <c r="C213" s="19" t="s">
        <v>10</v>
      </c>
      <c r="D213" s="20">
        <v>114.24</v>
      </c>
      <c r="E213" s="20">
        <f>D213*F213/10000</f>
        <v>0.787045056</v>
      </c>
      <c r="F213" s="20">
        <v>68.894</v>
      </c>
    </row>
    <row r="214" s="2" customFormat="1" ht="30" hidden="1" customHeight="1" spans="1:6">
      <c r="A214" s="18">
        <v>2.3</v>
      </c>
      <c r="B214" s="18" t="s">
        <v>42</v>
      </c>
      <c r="C214" s="19" t="s">
        <v>10</v>
      </c>
      <c r="D214" s="20">
        <v>114.24</v>
      </c>
      <c r="E214" s="20">
        <f>D214*F214/10000</f>
        <v>1.70914464</v>
      </c>
      <c r="F214" s="20">
        <v>149.61</v>
      </c>
    </row>
    <row r="215" s="2" customFormat="1" ht="30" hidden="1" customHeight="1" spans="1:6">
      <c r="A215" s="18">
        <v>2.4</v>
      </c>
      <c r="B215" s="18" t="s">
        <v>43</v>
      </c>
      <c r="C215" s="19" t="s">
        <v>10</v>
      </c>
      <c r="D215" s="20">
        <v>114.24</v>
      </c>
      <c r="E215" s="20">
        <f>D215*F215/10000</f>
        <v>0.834843072</v>
      </c>
      <c r="F215" s="20">
        <v>73.078</v>
      </c>
    </row>
    <row r="216" s="2" customFormat="1" ht="30" hidden="1" customHeight="1" spans="1:6">
      <c r="A216" s="18">
        <v>2.5</v>
      </c>
      <c r="B216" s="18" t="s">
        <v>44</v>
      </c>
      <c r="C216" s="19" t="s">
        <v>10</v>
      </c>
      <c r="D216" s="20">
        <v>114.24</v>
      </c>
      <c r="E216" s="20">
        <f>D216*F216/10000</f>
        <v>0.736139712</v>
      </c>
      <c r="F216" s="20">
        <v>64.438</v>
      </c>
    </row>
    <row r="217" s="2" customFormat="1" ht="30" hidden="1" customHeight="1" spans="1:6">
      <c r="A217" s="18">
        <v>2.6</v>
      </c>
      <c r="B217" s="18" t="s">
        <v>46</v>
      </c>
      <c r="C217" s="19" t="s">
        <v>10</v>
      </c>
      <c r="D217" s="20">
        <v>114.24</v>
      </c>
      <c r="E217" s="20">
        <f>D217*F217/10000</f>
        <v>0.497640864</v>
      </c>
      <c r="F217" s="20">
        <v>43.561</v>
      </c>
    </row>
    <row r="218" s="2" customFormat="1" ht="30" hidden="1" customHeight="1" spans="1:6">
      <c r="A218" s="18">
        <v>2.7</v>
      </c>
      <c r="B218" s="18" t="s">
        <v>47</v>
      </c>
      <c r="C218" s="19" t="s">
        <v>10</v>
      </c>
      <c r="D218" s="20">
        <v>114.24</v>
      </c>
      <c r="E218" s="20">
        <f>D218*F218/10000</f>
        <v>0.473342016</v>
      </c>
      <c r="F218" s="20">
        <v>41.434</v>
      </c>
    </row>
    <row r="219" s="2" customFormat="1" ht="30" hidden="1" customHeight="1" spans="1:6">
      <c r="A219" s="18">
        <v>2.8</v>
      </c>
      <c r="B219" s="18" t="s">
        <v>77</v>
      </c>
      <c r="C219" s="19" t="s">
        <v>10</v>
      </c>
      <c r="D219" s="20">
        <v>114.24</v>
      </c>
      <c r="E219" s="20">
        <f>D219*F219/10000</f>
        <v>0.503935488</v>
      </c>
      <c r="F219" s="20">
        <v>44.112</v>
      </c>
    </row>
    <row r="220" s="2" customFormat="1" ht="30" hidden="1" customHeight="1" spans="1:6">
      <c r="A220" s="18">
        <v>2.9</v>
      </c>
      <c r="B220" s="18" t="s">
        <v>79</v>
      </c>
      <c r="C220" s="19" t="s">
        <v>10</v>
      </c>
      <c r="D220" s="20">
        <v>114.24</v>
      </c>
      <c r="E220" s="20">
        <f>D220*F220/10000</f>
        <v>0.79933728</v>
      </c>
      <c r="F220" s="20">
        <v>69.97</v>
      </c>
    </row>
    <row r="221" s="2" customFormat="1" ht="30" hidden="1" customHeight="1" spans="1:6">
      <c r="A221" s="22">
        <v>2.1</v>
      </c>
      <c r="B221" s="18" t="s">
        <v>80</v>
      </c>
      <c r="C221" s="19" t="s">
        <v>10</v>
      </c>
      <c r="D221" s="20">
        <v>114.24</v>
      </c>
      <c r="E221" s="20">
        <f>D221*F221/10000</f>
        <v>0.460238688</v>
      </c>
      <c r="F221" s="20">
        <v>40.287</v>
      </c>
    </row>
    <row r="222" s="1" customFormat="1" ht="30" customHeight="1" spans="1:6">
      <c r="A222" s="16">
        <v>3</v>
      </c>
      <c r="B222" s="16" t="s">
        <v>57</v>
      </c>
      <c r="C222" s="16" t="s">
        <v>10</v>
      </c>
      <c r="D222" s="17">
        <v>114.24</v>
      </c>
      <c r="E222" s="17">
        <f>E223+E224+E225</f>
        <v>2.75312688</v>
      </c>
      <c r="F222" s="17">
        <f>E222/D222*10000</f>
        <v>240.995</v>
      </c>
    </row>
    <row r="223" s="2" customFormat="1" ht="30" hidden="1" customHeight="1" spans="1:6">
      <c r="A223" s="18">
        <v>3.1</v>
      </c>
      <c r="B223" s="18" t="s">
        <v>58</v>
      </c>
      <c r="C223" s="19" t="s">
        <v>10</v>
      </c>
      <c r="D223" s="20">
        <v>114.24</v>
      </c>
      <c r="E223" s="20">
        <f>D223*F223/10000</f>
        <v>1.440840576</v>
      </c>
      <c r="F223" s="20">
        <v>126.124</v>
      </c>
    </row>
    <row r="224" s="2" customFormat="1" ht="30" hidden="1" customHeight="1" spans="1:6">
      <c r="A224" s="18">
        <v>3.2</v>
      </c>
      <c r="B224" s="18" t="s">
        <v>60</v>
      </c>
      <c r="C224" s="19" t="s">
        <v>10</v>
      </c>
      <c r="D224" s="20">
        <v>114.24</v>
      </c>
      <c r="E224" s="20">
        <f>D224*F224/10000</f>
        <v>0.809641728</v>
      </c>
      <c r="F224" s="20">
        <v>70.872</v>
      </c>
    </row>
    <row r="225" s="2" customFormat="1" ht="30" hidden="1" customHeight="1" spans="1:6">
      <c r="A225" s="18">
        <v>3.3</v>
      </c>
      <c r="B225" s="18" t="s">
        <v>59</v>
      </c>
      <c r="C225" s="19" t="s">
        <v>10</v>
      </c>
      <c r="D225" s="20">
        <v>114.24</v>
      </c>
      <c r="E225" s="20">
        <f>D225*F225/10000</f>
        <v>0.502644576</v>
      </c>
      <c r="F225" s="20">
        <v>43.999</v>
      </c>
    </row>
    <row r="226" s="1" customFormat="1" ht="30" customHeight="1" spans="1:6">
      <c r="A226" s="16">
        <v>4</v>
      </c>
      <c r="B226" s="16" t="s">
        <v>61</v>
      </c>
      <c r="C226" s="16" t="s">
        <v>10</v>
      </c>
      <c r="D226" s="17">
        <v>114.24</v>
      </c>
      <c r="E226" s="17">
        <f>E227+E228+E229+E230</f>
        <v>9.56125968</v>
      </c>
      <c r="F226" s="17">
        <f>E226/D226*10000</f>
        <v>836.945</v>
      </c>
    </row>
    <row r="227" s="2" customFormat="1" ht="30" hidden="1" customHeight="1" spans="1:6">
      <c r="A227" s="18">
        <v>4.1</v>
      </c>
      <c r="B227" s="18" t="s">
        <v>58</v>
      </c>
      <c r="C227" s="19" t="s">
        <v>10</v>
      </c>
      <c r="D227" s="20">
        <v>114.24</v>
      </c>
      <c r="E227" s="20">
        <f>D227*F227/10000</f>
        <v>4.024937952</v>
      </c>
      <c r="F227" s="20">
        <v>352.323</v>
      </c>
    </row>
    <row r="228" s="2" customFormat="1" ht="30" hidden="1" customHeight="1" spans="1:6">
      <c r="A228" s="18">
        <v>4.2</v>
      </c>
      <c r="B228" s="18" t="s">
        <v>60</v>
      </c>
      <c r="C228" s="19" t="s">
        <v>10</v>
      </c>
      <c r="D228" s="20">
        <v>114.24</v>
      </c>
      <c r="E228" s="20">
        <f>D228*F228/10000</f>
        <v>1.506334368</v>
      </c>
      <c r="F228" s="20">
        <v>131.857</v>
      </c>
    </row>
    <row r="229" s="2" customFormat="1" ht="30" hidden="1" customHeight="1" spans="1:6">
      <c r="A229" s="18">
        <v>4.3</v>
      </c>
      <c r="B229" s="18" t="s">
        <v>59</v>
      </c>
      <c r="C229" s="19" t="s">
        <v>10</v>
      </c>
      <c r="D229" s="20">
        <v>114.24</v>
      </c>
      <c r="E229" s="20">
        <f>D229*F229/10000</f>
        <v>1.440143712</v>
      </c>
      <c r="F229" s="20">
        <v>126.063</v>
      </c>
    </row>
    <row r="230" s="2" customFormat="1" ht="30" hidden="1" customHeight="1" spans="1:6">
      <c r="A230" s="18">
        <v>4.4</v>
      </c>
      <c r="B230" s="18" t="s">
        <v>84</v>
      </c>
      <c r="C230" s="19" t="s">
        <v>10</v>
      </c>
      <c r="D230" s="20">
        <v>114.24</v>
      </c>
      <c r="E230" s="20">
        <f>D230*F230/10000</f>
        <v>2.589843648</v>
      </c>
      <c r="F230" s="20">
        <v>226.702</v>
      </c>
    </row>
    <row r="231" s="1" customFormat="1" ht="30" customHeight="1" spans="1:6">
      <c r="A231" s="16" t="s">
        <v>97</v>
      </c>
      <c r="B231" s="16" t="s">
        <v>98</v>
      </c>
      <c r="C231" s="19" t="s">
        <v>10</v>
      </c>
      <c r="D231" s="17">
        <v>118.12</v>
      </c>
      <c r="E231" s="20">
        <f>E232+E246+E252</f>
        <v>53.477696048</v>
      </c>
      <c r="F231" s="17">
        <f>E231/D231*10000</f>
        <v>4527.404</v>
      </c>
    </row>
    <row r="232" s="1" customFormat="1" ht="30" customHeight="1" spans="1:6">
      <c r="A232" s="16">
        <v>1</v>
      </c>
      <c r="B232" s="16" t="s">
        <v>13</v>
      </c>
      <c r="C232" s="16" t="s">
        <v>10</v>
      </c>
      <c r="D232" s="17">
        <v>118.12</v>
      </c>
      <c r="E232" s="17">
        <f>SUM(E233:E245)</f>
        <v>47.2308726</v>
      </c>
      <c r="F232" s="17">
        <f>E232/D232*10000</f>
        <v>3998.55</v>
      </c>
    </row>
    <row r="233" customFormat="1" ht="30" hidden="1" customHeight="1" spans="1:6">
      <c r="A233" s="18" t="s">
        <v>14</v>
      </c>
      <c r="B233" s="18" t="s">
        <v>15</v>
      </c>
      <c r="C233" s="19" t="s">
        <v>10</v>
      </c>
      <c r="D233" s="17">
        <v>118.12</v>
      </c>
      <c r="E233" s="20">
        <f>D233*F233/10000</f>
        <v>0.695124388</v>
      </c>
      <c r="F233" s="20">
        <v>58.849</v>
      </c>
    </row>
    <row r="234" customFormat="1" ht="30" hidden="1" customHeight="1" spans="1:6">
      <c r="A234" s="18" t="s">
        <v>16</v>
      </c>
      <c r="B234" s="18" t="s">
        <v>21</v>
      </c>
      <c r="C234" s="19" t="s">
        <v>10</v>
      </c>
      <c r="D234" s="17">
        <v>118.12</v>
      </c>
      <c r="E234" s="20">
        <f>D234*F234/10000</f>
        <v>2.152524384</v>
      </c>
      <c r="F234" s="20">
        <v>182.232</v>
      </c>
    </row>
    <row r="235" customFormat="1" ht="30" hidden="1" customHeight="1" spans="1:6">
      <c r="A235" s="18" t="s">
        <v>18</v>
      </c>
      <c r="B235" s="18" t="s">
        <v>23</v>
      </c>
      <c r="C235" s="19" t="s">
        <v>10</v>
      </c>
      <c r="D235" s="17">
        <v>118.12</v>
      </c>
      <c r="E235" s="20">
        <f>D235*F235/10000</f>
        <v>9.377818476</v>
      </c>
      <c r="F235" s="20">
        <v>793.923</v>
      </c>
    </row>
    <row r="236" customFormat="1" ht="30" hidden="1" customHeight="1" spans="1:6">
      <c r="A236" s="18" t="s">
        <v>20</v>
      </c>
      <c r="B236" s="18" t="s">
        <v>25</v>
      </c>
      <c r="C236" s="19" t="s">
        <v>10</v>
      </c>
      <c r="D236" s="17">
        <v>118.12</v>
      </c>
      <c r="E236" s="20">
        <f>D236*F236/10000</f>
        <v>8.169923356</v>
      </c>
      <c r="F236" s="20">
        <v>691.663</v>
      </c>
    </row>
    <row r="237" customFormat="1" ht="30" hidden="1" customHeight="1" spans="1:6">
      <c r="A237" s="18" t="s">
        <v>22</v>
      </c>
      <c r="B237" s="18" t="s">
        <v>65</v>
      </c>
      <c r="C237" s="19" t="s">
        <v>10</v>
      </c>
      <c r="D237" s="17">
        <v>118.12</v>
      </c>
      <c r="E237" s="20">
        <f>D237*F237/10000</f>
        <v>2.454521788</v>
      </c>
      <c r="F237" s="20">
        <v>207.799</v>
      </c>
    </row>
    <row r="238" customFormat="1" ht="30" hidden="1" customHeight="1" spans="1:6">
      <c r="A238" s="18" t="s">
        <v>24</v>
      </c>
      <c r="B238" s="18" t="s">
        <v>67</v>
      </c>
      <c r="C238" s="19" t="s">
        <v>10</v>
      </c>
      <c r="D238" s="17">
        <v>118.12</v>
      </c>
      <c r="E238" s="20">
        <f>D238*F238/10000</f>
        <v>0.964119064</v>
      </c>
      <c r="F238" s="20">
        <v>81.622</v>
      </c>
    </row>
    <row r="239" customFormat="1" ht="30" hidden="1" customHeight="1" spans="1:6">
      <c r="A239" s="18" t="s">
        <v>26</v>
      </c>
      <c r="B239" s="18" t="s">
        <v>71</v>
      </c>
      <c r="C239" s="19" t="s">
        <v>10</v>
      </c>
      <c r="D239" s="17">
        <v>118.12</v>
      </c>
      <c r="E239" s="20">
        <f>D239*F239/10000</f>
        <v>1.044322544</v>
      </c>
      <c r="F239" s="20">
        <v>88.412</v>
      </c>
    </row>
    <row r="240" customFormat="1" ht="30" hidden="1" customHeight="1" spans="1:6">
      <c r="A240" s="18" t="s">
        <v>28</v>
      </c>
      <c r="B240" s="18" t="s">
        <v>29</v>
      </c>
      <c r="C240" s="19" t="s">
        <v>10</v>
      </c>
      <c r="D240" s="17">
        <v>118.12</v>
      </c>
      <c r="E240" s="20">
        <f>D240*F240/10000</f>
        <v>6.419219588</v>
      </c>
      <c r="F240" s="20">
        <v>543.449</v>
      </c>
    </row>
    <row r="241" customFormat="1" ht="30" hidden="1" customHeight="1" spans="1:6">
      <c r="A241" s="18" t="s">
        <v>30</v>
      </c>
      <c r="B241" s="18" t="s">
        <v>31</v>
      </c>
      <c r="C241" s="19" t="s">
        <v>10</v>
      </c>
      <c r="D241" s="17">
        <v>118.12</v>
      </c>
      <c r="E241" s="20">
        <f>D241*F241/10000</f>
        <v>1.58322142</v>
      </c>
      <c r="F241" s="20">
        <v>134.035</v>
      </c>
    </row>
    <row r="242" customFormat="1" ht="30" hidden="1" customHeight="1" spans="1:6">
      <c r="A242" s="18" t="s">
        <v>69</v>
      </c>
      <c r="B242" s="18" t="s">
        <v>73</v>
      </c>
      <c r="C242" s="19" t="s">
        <v>10</v>
      </c>
      <c r="D242" s="17">
        <v>118.12</v>
      </c>
      <c r="E242" s="20">
        <f>D242*F242/10000</f>
        <v>6.481917684</v>
      </c>
      <c r="F242" s="20">
        <v>548.757</v>
      </c>
    </row>
    <row r="243" customFormat="1" ht="30" hidden="1" customHeight="1" spans="1:6">
      <c r="A243" s="18" t="s">
        <v>33</v>
      </c>
      <c r="B243" s="18" t="s">
        <v>32</v>
      </c>
      <c r="C243" s="19" t="s">
        <v>10</v>
      </c>
      <c r="D243" s="17">
        <v>118.12</v>
      </c>
      <c r="E243" s="20">
        <f>D243*F243/10000</f>
        <v>3.166218412</v>
      </c>
      <c r="F243" s="20">
        <v>268.051</v>
      </c>
    </row>
    <row r="244" customFormat="1" ht="30" hidden="1" customHeight="1" spans="1:6">
      <c r="A244" s="18" t="s">
        <v>35</v>
      </c>
      <c r="B244" s="18" t="s">
        <v>34</v>
      </c>
      <c r="C244" s="19" t="s">
        <v>10</v>
      </c>
      <c r="D244" s="17">
        <v>118.12</v>
      </c>
      <c r="E244" s="20">
        <f>D244*F244/10000</f>
        <v>1.899121548</v>
      </c>
      <c r="F244" s="20">
        <v>160.779</v>
      </c>
    </row>
    <row r="245" customFormat="1" ht="30" hidden="1" customHeight="1" spans="1:6">
      <c r="A245" s="18" t="s">
        <v>37</v>
      </c>
      <c r="B245" s="18" t="s">
        <v>36</v>
      </c>
      <c r="C245" s="19" t="s">
        <v>10</v>
      </c>
      <c r="D245" s="17">
        <v>118.12</v>
      </c>
      <c r="E245" s="20">
        <f>D245*F245/10000</f>
        <v>2.822819948</v>
      </c>
      <c r="F245" s="20">
        <v>238.979</v>
      </c>
    </row>
    <row r="246" s="1" customFormat="1" ht="30" customHeight="1" spans="1:6">
      <c r="A246" s="16">
        <v>2</v>
      </c>
      <c r="B246" s="16" t="s">
        <v>39</v>
      </c>
      <c r="C246" s="16" t="s">
        <v>10</v>
      </c>
      <c r="D246" s="17">
        <v>118.12</v>
      </c>
      <c r="E246" s="17">
        <f>SUM(E247:E251)</f>
        <v>3.539300432</v>
      </c>
      <c r="F246" s="17">
        <f>E246/D246*10000</f>
        <v>299.636</v>
      </c>
    </row>
    <row r="247" customFormat="1" ht="30" hidden="1" customHeight="1" spans="1:6">
      <c r="A247" s="18">
        <v>2.1</v>
      </c>
      <c r="B247" s="18" t="s">
        <v>40</v>
      </c>
      <c r="C247" s="19" t="s">
        <v>10</v>
      </c>
      <c r="D247" s="17">
        <v>118.12</v>
      </c>
      <c r="E247" s="20">
        <f>D247*F247/10000</f>
        <v>0.574323064</v>
      </c>
      <c r="F247" s="20">
        <v>48.622</v>
      </c>
    </row>
    <row r="248" customFormat="1" ht="30" hidden="1" customHeight="1" spans="1:6">
      <c r="A248" s="18">
        <v>2.2</v>
      </c>
      <c r="B248" s="18" t="s">
        <v>42</v>
      </c>
      <c r="C248" s="19" t="s">
        <v>10</v>
      </c>
      <c r="D248" s="17">
        <v>118.12</v>
      </c>
      <c r="E248" s="20">
        <f>D248*F248/10000</f>
        <v>1.22892048</v>
      </c>
      <c r="F248" s="20">
        <v>104.04</v>
      </c>
    </row>
    <row r="249" customFormat="1" ht="30" hidden="1" customHeight="1" spans="1:6">
      <c r="A249" s="18">
        <v>2.3</v>
      </c>
      <c r="B249" s="18" t="s">
        <v>43</v>
      </c>
      <c r="C249" s="19" t="s">
        <v>10</v>
      </c>
      <c r="D249" s="17">
        <v>118.12</v>
      </c>
      <c r="E249" s="20">
        <f>D249*F249/10000</f>
        <v>0.543021264</v>
      </c>
      <c r="F249" s="20">
        <v>45.972</v>
      </c>
    </row>
    <row r="250" customFormat="1" ht="30" hidden="1" customHeight="1" spans="1:6">
      <c r="A250" s="18">
        <v>2.4</v>
      </c>
      <c r="B250" s="18" t="s">
        <v>44</v>
      </c>
      <c r="C250" s="19" t="s">
        <v>10</v>
      </c>
      <c r="D250" s="17">
        <v>118.12</v>
      </c>
      <c r="E250" s="20">
        <f>D250*F250/10000</f>
        <v>0.709818516</v>
      </c>
      <c r="F250" s="20">
        <v>60.093</v>
      </c>
    </row>
    <row r="251" customFormat="1" ht="30" hidden="1" customHeight="1" spans="1:6">
      <c r="A251" s="18">
        <v>2.5</v>
      </c>
      <c r="B251" s="18" t="s">
        <v>47</v>
      </c>
      <c r="C251" s="19" t="s">
        <v>10</v>
      </c>
      <c r="D251" s="17">
        <v>118.12</v>
      </c>
      <c r="E251" s="20">
        <f>D251*F251/10000</f>
        <v>0.483217108</v>
      </c>
      <c r="F251" s="20">
        <v>40.909</v>
      </c>
    </row>
    <row r="252" s="1" customFormat="1" ht="30" customHeight="1" spans="1:6">
      <c r="A252" s="16">
        <v>3</v>
      </c>
      <c r="B252" s="16" t="s">
        <v>61</v>
      </c>
      <c r="C252" s="16" t="s">
        <v>10</v>
      </c>
      <c r="D252" s="17">
        <v>118.12</v>
      </c>
      <c r="E252" s="17">
        <f>E253</f>
        <v>2.707523016</v>
      </c>
      <c r="F252" s="17">
        <f>E252/D252*10000</f>
        <v>229.218</v>
      </c>
    </row>
    <row r="253" customFormat="1" ht="30" hidden="1" customHeight="1" spans="1:6">
      <c r="A253" s="18">
        <v>3.1</v>
      </c>
      <c r="B253" s="18" t="s">
        <v>99</v>
      </c>
      <c r="C253" s="19" t="s">
        <v>10</v>
      </c>
      <c r="D253" s="17">
        <v>118.12</v>
      </c>
      <c r="E253" s="20">
        <f>D253*F253/10000</f>
        <v>2.707523016</v>
      </c>
      <c r="F253" s="20">
        <v>229.218</v>
      </c>
    </row>
    <row r="254" s="1" customFormat="1" ht="30" customHeight="1" spans="1:6">
      <c r="A254" s="16" t="s">
        <v>100</v>
      </c>
      <c r="B254" s="16" t="s">
        <v>101</v>
      </c>
      <c r="C254" s="16" t="s">
        <v>10</v>
      </c>
      <c r="D254" s="17">
        <v>10720</v>
      </c>
      <c r="E254" s="17">
        <f>E255+E257</f>
        <v>1344.00392</v>
      </c>
      <c r="F254" s="17">
        <f>E254/D254*10000</f>
        <v>1253.735</v>
      </c>
    </row>
    <row r="255" s="1" customFormat="1" ht="30" customHeight="1" spans="1:6">
      <c r="A255" s="16">
        <v>1</v>
      </c>
      <c r="B255" s="16" t="s">
        <v>13</v>
      </c>
      <c r="C255" s="16" t="s">
        <v>10</v>
      </c>
      <c r="D255" s="17">
        <v>10720</v>
      </c>
      <c r="E255" s="17">
        <f>E256</f>
        <v>745.567424</v>
      </c>
      <c r="F255" s="17">
        <f>E255/D255*10000</f>
        <v>695.492</v>
      </c>
    </row>
    <row r="256" s="2" customFormat="1" ht="30" hidden="1" customHeight="1" spans="1:6">
      <c r="A256" s="18" t="s">
        <v>14</v>
      </c>
      <c r="B256" s="18" t="s">
        <v>102</v>
      </c>
      <c r="C256" s="19" t="s">
        <v>10</v>
      </c>
      <c r="D256" s="20">
        <v>10720</v>
      </c>
      <c r="E256" s="20">
        <f>D256*F256/10000</f>
        <v>745.567424</v>
      </c>
      <c r="F256" s="21">
        <v>695.492</v>
      </c>
    </row>
    <row r="257" s="1" customFormat="1" ht="30" customHeight="1" spans="1:6">
      <c r="A257" s="16">
        <v>2</v>
      </c>
      <c r="B257" s="16" t="s">
        <v>39</v>
      </c>
      <c r="C257" s="16" t="s">
        <v>10</v>
      </c>
      <c r="D257" s="17">
        <v>10720</v>
      </c>
      <c r="E257" s="17">
        <f>SUM(E258:E264)</f>
        <v>598.436496</v>
      </c>
      <c r="F257" s="17">
        <f>E257/D257*10000</f>
        <v>558.243</v>
      </c>
    </row>
    <row r="258" s="2" customFormat="1" ht="30" hidden="1" customHeight="1" spans="1:6">
      <c r="A258" s="18">
        <v>2.1</v>
      </c>
      <c r="B258" s="18" t="s">
        <v>43</v>
      </c>
      <c r="C258" s="19" t="s">
        <v>10</v>
      </c>
      <c r="D258" s="20">
        <v>10720</v>
      </c>
      <c r="E258" s="20">
        <f>D258*F258/10000</f>
        <v>51.770096</v>
      </c>
      <c r="F258" s="21">
        <v>48.293</v>
      </c>
    </row>
    <row r="259" s="2" customFormat="1" ht="30" hidden="1" customHeight="1" spans="1:6">
      <c r="A259" s="18">
        <v>2.2</v>
      </c>
      <c r="B259" s="18" t="s">
        <v>41</v>
      </c>
      <c r="C259" s="19" t="s">
        <v>10</v>
      </c>
      <c r="D259" s="20">
        <v>10720</v>
      </c>
      <c r="E259" s="20">
        <f>D259*F259/10000</f>
        <v>44.864272</v>
      </c>
      <c r="F259" s="21">
        <v>41.851</v>
      </c>
    </row>
    <row r="260" s="2" customFormat="1" ht="30" hidden="1" customHeight="1" spans="1:6">
      <c r="A260" s="18">
        <v>2.3</v>
      </c>
      <c r="B260" s="18" t="s">
        <v>42</v>
      </c>
      <c r="C260" s="19" t="s">
        <v>10</v>
      </c>
      <c r="D260" s="20">
        <v>10720</v>
      </c>
      <c r="E260" s="20">
        <f>D260*F260/10000</f>
        <v>63.774352</v>
      </c>
      <c r="F260" s="21">
        <v>59.491</v>
      </c>
    </row>
    <row r="261" s="2" customFormat="1" ht="30" hidden="1" customHeight="1" spans="1:6">
      <c r="A261" s="18">
        <v>2.4</v>
      </c>
      <c r="B261" s="18" t="s">
        <v>103</v>
      </c>
      <c r="C261" s="19" t="s">
        <v>10</v>
      </c>
      <c r="D261" s="20">
        <v>10720</v>
      </c>
      <c r="E261" s="20">
        <f>D261*F261/10000</f>
        <v>93.873968</v>
      </c>
      <c r="F261" s="21">
        <v>87.569</v>
      </c>
    </row>
    <row r="262" s="2" customFormat="1" ht="30" hidden="1" customHeight="1" spans="1:6">
      <c r="A262" s="18">
        <v>2.5</v>
      </c>
      <c r="B262" s="18" t="s">
        <v>104</v>
      </c>
      <c r="C262" s="19" t="s">
        <v>10</v>
      </c>
      <c r="D262" s="20">
        <v>10720</v>
      </c>
      <c r="E262" s="20">
        <f>D262*F262/10000</f>
        <v>73.048224</v>
      </c>
      <c r="F262" s="21">
        <v>68.142</v>
      </c>
    </row>
    <row r="263" s="2" customFormat="1" ht="30" hidden="1" customHeight="1" spans="1:6">
      <c r="A263" s="18">
        <v>2.6</v>
      </c>
      <c r="B263" s="18" t="s">
        <v>105</v>
      </c>
      <c r="C263" s="19" t="s">
        <v>10</v>
      </c>
      <c r="D263" s="20">
        <v>10720</v>
      </c>
      <c r="E263" s="20">
        <f>D263*F263/10000</f>
        <v>98.169472</v>
      </c>
      <c r="F263" s="21">
        <v>91.576</v>
      </c>
    </row>
    <row r="264" s="2" customFormat="1" ht="30" hidden="1" customHeight="1" spans="1:6">
      <c r="A264" s="18">
        <v>2.7</v>
      </c>
      <c r="B264" s="18" t="s">
        <v>106</v>
      </c>
      <c r="C264" s="19" t="s">
        <v>10</v>
      </c>
      <c r="D264" s="20">
        <v>10720</v>
      </c>
      <c r="E264" s="20">
        <f>D264*F264/10000</f>
        <v>172.936112</v>
      </c>
      <c r="F264" s="21">
        <v>161.321</v>
      </c>
    </row>
    <row r="265" s="1" customFormat="1" ht="30" customHeight="1" spans="1:6">
      <c r="A265" s="16">
        <v>3</v>
      </c>
      <c r="B265" s="16" t="s">
        <v>57</v>
      </c>
      <c r="C265" s="16" t="s">
        <v>10</v>
      </c>
      <c r="D265" s="17">
        <v>10720</v>
      </c>
      <c r="E265" s="17">
        <f>E266+E267</f>
        <v>107.10888</v>
      </c>
      <c r="F265" s="17">
        <f>E265/D265*10000</f>
        <v>99.915</v>
      </c>
    </row>
    <row r="266" customFormat="1" ht="30" hidden="1" customHeight="1" spans="1:6">
      <c r="A266" s="18">
        <v>3.1</v>
      </c>
      <c r="B266" s="18" t="s">
        <v>58</v>
      </c>
      <c r="C266" s="19" t="s">
        <v>10</v>
      </c>
      <c r="D266" s="17">
        <v>10720</v>
      </c>
      <c r="E266" s="20">
        <f>D266*F266/10000</f>
        <v>66.189568</v>
      </c>
      <c r="F266" s="21">
        <v>61.744</v>
      </c>
    </row>
    <row r="267" customFormat="1" ht="30" hidden="1" customHeight="1" spans="1:6">
      <c r="A267" s="18">
        <v>3.2</v>
      </c>
      <c r="B267" s="18" t="s">
        <v>59</v>
      </c>
      <c r="C267" s="19" t="s">
        <v>10</v>
      </c>
      <c r="D267" s="17">
        <v>10720</v>
      </c>
      <c r="E267" s="20">
        <f>D267*F267/10000</f>
        <v>40.919312</v>
      </c>
      <c r="F267" s="21">
        <v>38.171</v>
      </c>
    </row>
    <row r="268" s="1" customFormat="1" ht="30" customHeight="1" spans="1:6">
      <c r="A268" s="16">
        <v>4</v>
      </c>
      <c r="B268" s="16" t="s">
        <v>61</v>
      </c>
      <c r="C268" s="16" t="s">
        <v>10</v>
      </c>
      <c r="D268" s="17">
        <v>10720</v>
      </c>
      <c r="E268" s="17">
        <f>SUM(E269:E271)</f>
        <v>134.154368</v>
      </c>
      <c r="F268" s="17">
        <f>E268/D268*10000</f>
        <v>125.144</v>
      </c>
    </row>
    <row r="269" s="2" customFormat="1" ht="30" hidden="1" customHeight="1" spans="1:6">
      <c r="A269" s="18">
        <v>4.1</v>
      </c>
      <c r="B269" s="18" t="s">
        <v>58</v>
      </c>
      <c r="C269" s="19" t="s">
        <v>10</v>
      </c>
      <c r="D269" s="20">
        <v>10720</v>
      </c>
      <c r="E269" s="20">
        <f>D269*F269/10000</f>
        <v>51.662896</v>
      </c>
      <c r="F269" s="21">
        <v>48.193</v>
      </c>
    </row>
    <row r="270" s="2" customFormat="1" ht="30" hidden="1" customHeight="1" spans="1:6">
      <c r="A270" s="18">
        <v>4.2</v>
      </c>
      <c r="B270" s="18" t="s">
        <v>59</v>
      </c>
      <c r="C270" s="19" t="s">
        <v>10</v>
      </c>
      <c r="D270" s="20">
        <v>10720</v>
      </c>
      <c r="E270" s="20">
        <f>D270*F270/10000</f>
        <v>43.35168</v>
      </c>
      <c r="F270" s="21">
        <v>40.44</v>
      </c>
    </row>
    <row r="271" s="2" customFormat="1" ht="30" hidden="1" customHeight="1" spans="1:6">
      <c r="A271" s="18">
        <v>4.3</v>
      </c>
      <c r="B271" s="18" t="s">
        <v>107</v>
      </c>
      <c r="C271" s="19" t="s">
        <v>10</v>
      </c>
      <c r="D271" s="20">
        <v>10720</v>
      </c>
      <c r="E271" s="20">
        <f>D271*F271/10000</f>
        <v>39.139792</v>
      </c>
      <c r="F271" s="21">
        <v>36.511</v>
      </c>
    </row>
    <row r="272" s="1" customFormat="1" ht="30" customHeight="1" spans="1:6">
      <c r="A272" s="16" t="s">
        <v>108</v>
      </c>
      <c r="B272" s="16" t="s">
        <v>109</v>
      </c>
      <c r="C272" s="16" t="s">
        <v>10</v>
      </c>
      <c r="D272" s="17">
        <v>289</v>
      </c>
      <c r="E272" s="17">
        <f>E273</f>
        <v>177.5565136</v>
      </c>
      <c r="F272" s="17">
        <f>E272/D272*10000</f>
        <v>6143.824</v>
      </c>
    </row>
    <row r="273" s="1" customFormat="1" ht="30" customHeight="1" spans="1:6">
      <c r="A273" s="16">
        <v>1</v>
      </c>
      <c r="B273" s="16" t="s">
        <v>13</v>
      </c>
      <c r="C273" s="16" t="s">
        <v>10</v>
      </c>
      <c r="D273" s="17">
        <v>289</v>
      </c>
      <c r="E273" s="17">
        <f>E274</f>
        <v>177.5565136</v>
      </c>
      <c r="F273" s="17">
        <f>E273/D273*10000</f>
        <v>6143.824</v>
      </c>
    </row>
    <row r="274" customFormat="1" ht="30" hidden="1" customHeight="1" spans="1:6">
      <c r="A274" s="18" t="s">
        <v>14</v>
      </c>
      <c r="B274" s="18" t="s">
        <v>110</v>
      </c>
      <c r="C274" s="19" t="s">
        <v>10</v>
      </c>
      <c r="D274" s="17">
        <v>289</v>
      </c>
      <c r="E274" s="20">
        <f>D274*F274/10000</f>
        <v>177.5565136</v>
      </c>
      <c r="F274" s="21">
        <v>6143.824</v>
      </c>
    </row>
    <row r="275" s="1" customFormat="1" ht="30" customHeight="1" spans="1:6">
      <c r="A275" s="16" t="s">
        <v>111</v>
      </c>
      <c r="B275" s="16" t="s">
        <v>112</v>
      </c>
      <c r="C275" s="16" t="s">
        <v>113</v>
      </c>
      <c r="D275" s="17">
        <v>1</v>
      </c>
      <c r="E275" s="17">
        <f>E276</f>
        <v>1000</v>
      </c>
      <c r="F275" s="16" t="s">
        <v>114</v>
      </c>
    </row>
    <row r="276" s="3" customFormat="1" ht="30" hidden="1" customHeight="1" spans="1:6">
      <c r="A276" s="19">
        <v>1</v>
      </c>
      <c r="B276" s="19" t="s">
        <v>115</v>
      </c>
      <c r="C276" s="19" t="s">
        <v>113</v>
      </c>
      <c r="D276" s="20">
        <v>1</v>
      </c>
      <c r="E276" s="20">
        <f>D276*F276/10000</f>
        <v>1000</v>
      </c>
      <c r="F276" s="19">
        <v>10000000</v>
      </c>
    </row>
    <row r="277" s="1" customFormat="1" ht="30" customHeight="1" spans="1:6">
      <c r="A277" s="16" t="s">
        <v>116</v>
      </c>
      <c r="B277" s="16" t="s">
        <v>117</v>
      </c>
      <c r="C277" s="16" t="s">
        <v>113</v>
      </c>
      <c r="D277" s="17">
        <v>1</v>
      </c>
      <c r="E277" s="17">
        <f>SUM(E278:E295)</f>
        <v>944.942278555032</v>
      </c>
      <c r="F277" s="16"/>
    </row>
    <row r="278" ht="30" hidden="1" customHeight="1" spans="1:6">
      <c r="A278" s="19">
        <v>1</v>
      </c>
      <c r="B278" s="19" t="s">
        <v>118</v>
      </c>
      <c r="C278" s="19" t="s">
        <v>113</v>
      </c>
      <c r="D278" s="20">
        <v>1</v>
      </c>
      <c r="E278" s="20">
        <f>(E5+E275)*1%</f>
        <v>147.920865231605</v>
      </c>
      <c r="F278" s="19"/>
    </row>
    <row r="279" ht="30" hidden="1" customHeight="1" spans="1:6">
      <c r="A279" s="19">
        <v>2</v>
      </c>
      <c r="B279" s="19" t="s">
        <v>119</v>
      </c>
      <c r="C279" s="19" t="s">
        <v>113</v>
      </c>
      <c r="D279" s="20">
        <v>1</v>
      </c>
      <c r="E279" s="20">
        <f>[1]前期工程咨询费!C15+[1]前期工程咨询费!C18</f>
        <v>45.3475362739778</v>
      </c>
      <c r="F279" s="19"/>
    </row>
    <row r="280" ht="30" hidden="1" customHeight="1" spans="1:6">
      <c r="A280" s="19">
        <v>3</v>
      </c>
      <c r="B280" s="19" t="s">
        <v>120</v>
      </c>
      <c r="C280" s="19" t="s">
        <v>113</v>
      </c>
      <c r="D280" s="20">
        <v>1</v>
      </c>
      <c r="E280" s="20">
        <f>[1]建设单位管理费!C14</f>
        <v>105.935684529699</v>
      </c>
      <c r="F280" s="19"/>
    </row>
    <row r="281" ht="30" hidden="1" customHeight="1" spans="1:6">
      <c r="A281" s="19">
        <v>4</v>
      </c>
      <c r="B281" s="19" t="s">
        <v>121</v>
      </c>
      <c r="C281" s="19" t="s">
        <v>113</v>
      </c>
      <c r="D281" s="20">
        <v>1</v>
      </c>
      <c r="E281" s="20">
        <f>[1]勘察设计!E17</f>
        <v>34.4282133525444</v>
      </c>
      <c r="F281" s="19"/>
    </row>
    <row r="282" ht="30" hidden="1" customHeight="1" spans="1:6">
      <c r="A282" s="19">
        <v>5</v>
      </c>
      <c r="B282" s="19" t="s">
        <v>122</v>
      </c>
      <c r="C282" s="19" t="s">
        <v>113</v>
      </c>
      <c r="D282" s="20">
        <v>1</v>
      </c>
      <c r="E282" s="20">
        <f>[1]勘察设计!C17</f>
        <v>172.141066762722</v>
      </c>
      <c r="F282" s="19"/>
    </row>
    <row r="283" ht="30" hidden="1" customHeight="1" spans="1:6">
      <c r="A283" s="19">
        <v>6</v>
      </c>
      <c r="B283" s="19" t="s">
        <v>123</v>
      </c>
      <c r="C283" s="19" t="s">
        <v>113</v>
      </c>
      <c r="D283" s="20">
        <v>1</v>
      </c>
      <c r="E283" s="20">
        <f>[1]图审!C6</f>
        <v>13.8960432615802</v>
      </c>
      <c r="F283" s="19"/>
    </row>
    <row r="284" ht="30" hidden="1" customHeight="1" spans="1:6">
      <c r="A284" s="19">
        <v>7</v>
      </c>
      <c r="B284" s="19" t="s">
        <v>124</v>
      </c>
      <c r="C284" s="19" t="s">
        <v>113</v>
      </c>
      <c r="D284" s="20">
        <v>1</v>
      </c>
      <c r="E284" s="20">
        <f>[1]造价咨询服务费!D13</f>
        <v>109.18431075384</v>
      </c>
      <c r="F284" s="19"/>
    </row>
    <row r="285" ht="30" hidden="1" customHeight="1" spans="1:6">
      <c r="A285" s="19">
        <v>8</v>
      </c>
      <c r="B285" s="19" t="s">
        <v>125</v>
      </c>
      <c r="C285" s="19" t="s">
        <v>113</v>
      </c>
      <c r="D285" s="20">
        <v>1</v>
      </c>
      <c r="E285" s="20">
        <f>[1]环境评价!C9+[1]环境评价!C13</f>
        <v>7.50248334366397</v>
      </c>
      <c r="F285" s="19"/>
    </row>
    <row r="286" ht="30" hidden="1" customHeight="1" spans="1:6">
      <c r="A286" s="19">
        <v>9</v>
      </c>
      <c r="B286" s="19" t="s">
        <v>126</v>
      </c>
      <c r="C286" s="19" t="s">
        <v>113</v>
      </c>
      <c r="D286" s="20">
        <v>1</v>
      </c>
      <c r="E286" s="20">
        <f>[1]招标!D19</f>
        <v>23.0622302831062</v>
      </c>
      <c r="F286" s="19"/>
    </row>
    <row r="287" ht="30" hidden="1" customHeight="1" spans="1:6">
      <c r="A287" s="19">
        <v>10</v>
      </c>
      <c r="B287" s="19" t="s">
        <v>127</v>
      </c>
      <c r="C287" s="19" t="s">
        <v>113</v>
      </c>
      <c r="D287" s="20">
        <v>1</v>
      </c>
      <c r="E287" s="20">
        <f>[1]招标!D7</f>
        <v>1.6</v>
      </c>
      <c r="F287" s="19"/>
    </row>
    <row r="288" ht="30" hidden="1" customHeight="1" spans="1:6">
      <c r="A288" s="19">
        <v>11</v>
      </c>
      <c r="B288" s="19" t="s">
        <v>128</v>
      </c>
      <c r="C288" s="19" t="s">
        <v>113</v>
      </c>
      <c r="D288" s="20">
        <v>1</v>
      </c>
      <c r="E288" s="20">
        <f>(E5+E275)*0.004</f>
        <v>59.168346092642</v>
      </c>
      <c r="F288" s="19"/>
    </row>
    <row r="289" ht="30" hidden="1" customHeight="1" spans="1:6">
      <c r="A289" s="19">
        <v>12</v>
      </c>
      <c r="B289" s="19" t="s">
        <v>129</v>
      </c>
      <c r="C289" s="19" t="s">
        <v>113</v>
      </c>
      <c r="D289" s="20">
        <v>1</v>
      </c>
      <c r="E289" s="20">
        <f>[1]监理!C6</f>
        <v>139.088209315429</v>
      </c>
      <c r="F289" s="19"/>
    </row>
    <row r="290" ht="30" hidden="1" customHeight="1" spans="1:6">
      <c r="A290" s="19">
        <v>13</v>
      </c>
      <c r="B290" s="19" t="s">
        <v>130</v>
      </c>
      <c r="C290" s="19" t="s">
        <v>113</v>
      </c>
      <c r="D290" s="20">
        <v>1</v>
      </c>
      <c r="E290" s="20">
        <f>(E5+E275)*0.0045</f>
        <v>66.5643893542222</v>
      </c>
      <c r="F290" s="19"/>
    </row>
    <row r="291" ht="30" hidden="1" customHeight="1" spans="1:6">
      <c r="A291" s="19">
        <v>14</v>
      </c>
      <c r="B291" s="19" t="s">
        <v>131</v>
      </c>
      <c r="C291" s="19" t="s">
        <v>113</v>
      </c>
      <c r="D291" s="20">
        <v>1</v>
      </c>
      <c r="E291" s="20">
        <f>(4000*6+12029*1)/10000</f>
        <v>3.6029</v>
      </c>
      <c r="F291" s="23" t="s">
        <v>114</v>
      </c>
    </row>
    <row r="292" ht="30" hidden="1" customHeight="1" spans="1:6">
      <c r="A292" s="19">
        <v>15</v>
      </c>
      <c r="B292" s="19" t="s">
        <v>132</v>
      </c>
      <c r="C292" s="19" t="s">
        <v>113</v>
      </c>
      <c r="D292" s="20">
        <v>1</v>
      </c>
      <c r="E292" s="20">
        <v>1.5</v>
      </c>
      <c r="F292" s="19"/>
    </row>
    <row r="293" ht="30" hidden="1" customHeight="1" spans="1:6">
      <c r="A293" s="19">
        <v>16</v>
      </c>
      <c r="B293" s="19" t="s">
        <v>133</v>
      </c>
      <c r="C293" s="19" t="s">
        <v>113</v>
      </c>
      <c r="D293" s="20">
        <v>1</v>
      </c>
      <c r="E293" s="20">
        <v>2</v>
      </c>
      <c r="F293" s="19"/>
    </row>
    <row r="294" ht="30" hidden="1" customHeight="1" spans="1:6">
      <c r="A294" s="19">
        <v>17</v>
      </c>
      <c r="B294" s="19" t="s">
        <v>134</v>
      </c>
      <c r="C294" s="19" t="s">
        <v>113</v>
      </c>
      <c r="D294" s="20">
        <v>1</v>
      </c>
      <c r="E294" s="20">
        <v>2</v>
      </c>
      <c r="F294" s="19"/>
    </row>
    <row r="295" ht="30" hidden="1" customHeight="1" spans="1:6">
      <c r="A295" s="19">
        <v>18</v>
      </c>
      <c r="B295" s="19" t="s">
        <v>135</v>
      </c>
      <c r="C295" s="19" t="s">
        <v>113</v>
      </c>
      <c r="D295" s="20">
        <v>1</v>
      </c>
      <c r="E295" s="20">
        <v>10</v>
      </c>
      <c r="F295" s="19"/>
    </row>
    <row r="296" s="1" customFormat="1" ht="30" customHeight="1" spans="1:6">
      <c r="A296" s="16"/>
      <c r="B296" s="16" t="s">
        <v>136</v>
      </c>
      <c r="C296" s="16"/>
      <c r="D296" s="16"/>
      <c r="E296" s="17">
        <f>E5+E275+E277</f>
        <v>15737.0288017155</v>
      </c>
      <c r="F296" s="16"/>
    </row>
    <row r="297" s="1" customFormat="1" ht="30" customHeight="1" spans="1:6">
      <c r="A297" s="16" t="s">
        <v>137</v>
      </c>
      <c r="B297" s="16" t="s">
        <v>138</v>
      </c>
      <c r="C297" s="16"/>
      <c r="D297" s="16"/>
      <c r="E297" s="17">
        <f>E296*3%</f>
        <v>472.110864051466</v>
      </c>
      <c r="F297" s="16"/>
    </row>
    <row r="298" s="1" customFormat="1" ht="30" customHeight="1" spans="1:6">
      <c r="A298" s="16" t="s">
        <v>139</v>
      </c>
      <c r="B298" s="16" t="s">
        <v>140</v>
      </c>
      <c r="C298" s="16"/>
      <c r="D298" s="16"/>
      <c r="E298" s="17">
        <f>(E296+E297)*2.5%</f>
        <v>405.228491644175</v>
      </c>
      <c r="F298" s="24"/>
    </row>
    <row r="299" s="1" customFormat="1" ht="30" customHeight="1" spans="1:6">
      <c r="A299" s="16" t="s">
        <v>141</v>
      </c>
      <c r="B299" s="16" t="s">
        <v>142</v>
      </c>
      <c r="C299" s="16"/>
      <c r="D299" s="16"/>
      <c r="E299" s="17">
        <f>E296+E297+E298</f>
        <v>16614.3681574112</v>
      </c>
      <c r="F299" s="16"/>
    </row>
  </sheetData>
  <mergeCells count="5">
    <mergeCell ref="D3:F3"/>
    <mergeCell ref="A3:A4"/>
    <mergeCell ref="B3:B4"/>
    <mergeCell ref="C3:C4"/>
    <mergeCell ref="A1:F2"/>
  </mergeCells>
  <pageMargins left="0.590277777777778" right="0.590277777777778" top="0.393055555555556" bottom="0.393055555555556" header="0.310416666666667" footer="0.310416666666667"/>
  <pageSetup paperSize="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梅列区沪明小学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罗海涛</cp:lastModifiedBy>
  <dcterms:created xsi:type="dcterms:W3CDTF">2020-04-22T03:24:40Z</dcterms:created>
  <dcterms:modified xsi:type="dcterms:W3CDTF">2020-04-22T03:28:54Z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